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65" firstSheet="3" activeTab="7"/>
  </bookViews>
  <sheets>
    <sheet name="titullapa" sheetId="1" r:id="rId1"/>
    <sheet name="saturs" sheetId="2" r:id="rId2"/>
    <sheet name="vadibas" sheetId="3" r:id="rId3"/>
    <sheet name="Inf" sheetId="4" r:id="rId4"/>
    <sheet name="P vai Z aprekins" sheetId="5" r:id="rId5"/>
    <sheet name="aktivs" sheetId="6" r:id="rId6"/>
    <sheet name="pasivs" sheetId="7" r:id="rId7"/>
    <sheet name="Naudas" sheetId="8" r:id="rId8"/>
    <sheet name="pa6u" sheetId="9" r:id="rId9"/>
    <sheet name="politika" sheetId="10" r:id="rId10"/>
    <sheet name="PZApiel" sheetId="11" r:id="rId11"/>
    <sheet name="PLpiel" sheetId="12" r:id="rId12"/>
    <sheet name="BILbil" sheetId="13" r:id="rId13"/>
    <sheet name="PARbil (2)" sheetId="14" r:id="rId14"/>
    <sheet name="analize" sheetId="15" r:id="rId15"/>
    <sheet name="instrukcija" sheetId="16" r:id="rId16"/>
  </sheets>
  <externalReferences>
    <externalReference r:id="rId19"/>
    <externalReference r:id="rId20"/>
  </externalReferences>
  <definedNames>
    <definedName name="_xlnm.Print_Area" localSheetId="5">'aktivs'!$A$1:$F$48</definedName>
    <definedName name="_xlnm.Print_Area" localSheetId="12">'BILbil'!$A$1:$J$350</definedName>
    <definedName name="_xlnm.Print_Area" localSheetId="15">'instrukcija'!$A$1:$L$39</definedName>
    <definedName name="_xlnm.Print_Area" localSheetId="7">'Naudas'!$A$1:$I$70</definedName>
    <definedName name="_xlnm.Print_Area" localSheetId="4">'P vai Z aprekins'!$A$1:$H$39</definedName>
    <definedName name="_xlnm.Print_Area" localSheetId="8">'pa6u'!$A$1:$F$21</definedName>
    <definedName name="_xlnm.Print_Area" localSheetId="13">'PARbil (2)'!$A$1:$J$63</definedName>
    <definedName name="_xlnm.Print_Area" localSheetId="6">'pasivs'!$A$1:$F$52</definedName>
    <definedName name="_xlnm.Print_Area" localSheetId="11">'PLpiel'!$A$1:$H$49</definedName>
    <definedName name="_xlnm.Print_Area" localSheetId="9">'politika'!$A$1:$G$199</definedName>
    <definedName name="_xlnm.Print_Area" localSheetId="10">'PZApiel'!$A$1:$I$138</definedName>
    <definedName name="_xlnm.Print_Area" localSheetId="1">'saturs'!$A$1:$H$33</definedName>
    <definedName name="_xlnm.Print_Area" localSheetId="0">'titullapa'!$A$1:$G$51</definedName>
    <definedName name="_xlnm.Print_Area" localSheetId="2">'vadibas'!$A$1:$H$60</definedName>
  </definedNames>
  <calcPr fullCalcOnLoad="1"/>
</workbook>
</file>

<file path=xl/comments11.xml><?xml version="1.0" encoding="utf-8"?>
<comments xmlns="http://schemas.openxmlformats.org/spreadsheetml/2006/main">
  <authors>
    <author/>
  </authors>
  <commentList>
    <comment ref="B11" authorId="0">
      <text>
        <r>
          <rPr>
            <b/>
            <sz val="10"/>
            <color indexed="8"/>
            <rFont val="Times New Roman"/>
            <family val="1"/>
          </rPr>
          <t>указать конкретные виды деятельности!</t>
        </r>
      </text>
    </comment>
    <comment ref="J46" authorId="0">
      <text>
        <r>
          <rPr>
            <sz val="10"/>
            <color indexed="8"/>
            <rFont val="Times New Roman"/>
            <family val="1"/>
          </rPr>
          <t xml:space="preserve">salīdzinam ar P&amp;Z
</t>
        </r>
      </text>
    </comment>
  </commentList>
</comments>
</file>

<file path=xl/comments5.xml><?xml version="1.0" encoding="utf-8"?>
<comments xmlns="http://schemas.openxmlformats.org/spreadsheetml/2006/main">
  <authors>
    <author/>
  </authors>
  <commentList>
    <comment ref="J5" authorId="0">
      <text>
        <r>
          <rPr>
            <sz val="10"/>
            <color indexed="8"/>
            <rFont val="Times New Roman"/>
            <family val="1"/>
          </rPr>
          <t xml:space="preserve">
нажать, чтобы перейти к приложению</t>
        </r>
      </text>
    </comment>
  </commentList>
</comments>
</file>

<file path=xl/comments6.xml><?xml version="1.0" encoding="utf-8"?>
<comments xmlns="http://schemas.openxmlformats.org/spreadsheetml/2006/main">
  <authors>
    <author/>
  </authors>
  <commentList>
    <comment ref="G3" authorId="0">
      <text>
        <r>
          <rPr>
            <sz val="10"/>
            <color indexed="8"/>
            <rFont val="Times New Roman"/>
            <family val="1"/>
          </rPr>
          <t xml:space="preserve">
нажать, чтобы перейти к приложению</t>
        </r>
      </text>
    </comment>
  </commentList>
</comments>
</file>

<file path=xl/comments7.xml><?xml version="1.0" encoding="utf-8"?>
<comments xmlns="http://schemas.openxmlformats.org/spreadsheetml/2006/main">
  <authors>
    <author/>
  </authors>
  <commentList>
    <comment ref="G4" authorId="0">
      <text>
        <r>
          <rPr>
            <sz val="9"/>
            <color indexed="8"/>
            <rFont val="Times New Roman"/>
            <family val="1"/>
          </rPr>
          <t xml:space="preserve">
нажать, чтобы перейти к приложению</t>
        </r>
      </text>
    </comment>
  </commentList>
</comments>
</file>

<file path=xl/sharedStrings.xml><?xml version="1.0" encoding="utf-8"?>
<sst xmlns="http://schemas.openxmlformats.org/spreadsheetml/2006/main" count="1108" uniqueCount="878">
  <si>
    <t>2. Ir ticama tā, ka pārskati:</t>
  </si>
  <si>
    <t xml:space="preserve">* pareizi atklāj uzņēmuma rezultātus un finansiālo stāvokli- atklāj ne tikai darījumu juridisko formu , bet arī to ekonomisko </t>
  </si>
  <si>
    <t>būtību, ir neitrāli, t.i. nav subjektīvi, ir piesardzīgi;</t>
  </si>
  <si>
    <t>* ir pilnīgi visos būtiskajos aspektos.</t>
  </si>
  <si>
    <t>Grāmatvedības politikas maiņa</t>
  </si>
  <si>
    <t>Ja jaunas ārējo normatīvo aktu un Latvijas grāmatvedības standartu prasības piemērošana vai brīvprātīga grāmatvedības politikas maiņa ietekmē pārskata periodu vai jebkuru iepriekšējo periodu tiek piemerotas 4.LGS prasības.</t>
  </si>
  <si>
    <t>Grāmatvedības politikas maiņu piemēro ar atpakaļejošu spēku, uzņēmums labo katra ietekmētā pašu kapitāla posteņa atlikumu visos finanšu pārskatā uzrādītājos iepriekšējos periodos, kā arī pārējos salīdzināmos rādītājus par visiem uzrādītajiem iepriekšējiem periodiem tā, it kā jaunā grāmatvedības politika būtu piemērota vienmēr, izņemot, ja praktiski nav iespējams noteikt šīs grāmatvedības politikas maiņas ietekmi uz katru iepriekšējo periodu un tās kopējo ietekmi.</t>
  </si>
  <si>
    <t>Kļūdu labojumi</t>
  </si>
  <si>
    <t>Būtiskas iepriekšējo periodu kļūdas uzņēmums labo ar atpakaļejošu spēku pirmajos finanšu pārskatos, kas apstiprināti publiskošanai pēc šo kļūdu atklāšanas:</t>
  </si>
  <si>
    <t>1. labojot salīdzināmos rādītājus par tiem periodiem, kuros kļūda radusies; vai</t>
  </si>
  <si>
    <t>2. ja kļūda radusies pirms senākā finanšu pārskatā uzrādītā perioda, labojot senākā uzrādītā perioda sākuma aktīvu, saistību un pašu kapitāla atlikumus.</t>
  </si>
  <si>
    <t>Pielietotie grāmatvedības principi</t>
  </si>
  <si>
    <t>Gada parskata posteņi novērtēti atbilstoši šādiem grāmatvedības principiem:</t>
  </si>
  <si>
    <t>a) Pieņemts, ka uzņēmums darbosies arī turpmāk.</t>
  </si>
  <si>
    <t>b) Izmatotas tās pašas novērtēšanas metodes, kas izmantotas iepriekšējā pārskata gadā.</t>
  </si>
  <si>
    <t>c) Posteņu novērtēšana veikta ar pienācīgu piesardzību, ievērojot šādus nosacījumus:</t>
  </si>
  <si>
    <t>- pārskatā iekļauta tikai līdz bilances sastādīšanas dienai  iegūtā peļņa;</t>
  </si>
  <si>
    <t>- ņemtas vērā visas paredzamās riska summas un zaudējumi, kas radušies pārskata gadā, vai iepriek-</t>
  </si>
  <si>
    <t>šējos gados, arī tad, ja tie kļuvuši zināmi laika posmā starp bilances datumu un gada pārskata sastā-</t>
  </si>
  <si>
    <t>dīšanas dienu;</t>
  </si>
  <si>
    <t>- aprēķinātas un ņemtas vērā visas vērtību samazināšanas un nolietojuma summas, neatkarīgi no tā,</t>
  </si>
  <si>
    <t>vai pārskata gads tiek noslēgts ar peļņu vai zaudējumiem.</t>
  </si>
  <si>
    <t>d) peļņas vai zaudējumu aprēķinā ietverti ar pārskata gadu saistītie ieņēmumi un izmaksas neatkarīgi no maksājuma</t>
  </si>
  <si>
    <t xml:space="preserve">datuma un rēķina saņemšanas vai izrakstīšanas datuma. Izmaksas ir saskaņotas ar ieņēmumiem attiecīgajos pārskata </t>
  </si>
  <si>
    <t>periodos.</t>
  </si>
  <si>
    <t>e) Aktīva un pasīva posteņu sastavdaļas novētrētas atsevišķi.</t>
  </si>
  <si>
    <t>f) pārskata gada sākuma bilance saskan ar iepriekšējā gada slēguma bilanci.</t>
  </si>
  <si>
    <t>g) Norādīti visi posteņi, kuri būtiski ietekmē gada pārskata lietotāju novertējumu vai lēmumu pieņemšanu.</t>
  </si>
  <si>
    <t>h) Saimnieciskie darījumi gada pārskatā atspoguļoti, ņemot vērā to ekonomisko saturu un būtību, nevis juridisko</t>
  </si>
  <si>
    <t xml:space="preserve">   formu.</t>
  </si>
  <si>
    <t>Pārskata periods</t>
  </si>
  <si>
    <t>12 mēneši. Kā arī jāpaskaidro fakts, ja iepriekšējā finansu pārskata rezultāti nav salīdzināmi ar pārskata</t>
  </si>
  <si>
    <t>perioda pārskata rezultātiem.</t>
  </si>
  <si>
    <t>Naudas vērtība un ārvalstu valūtas pārvērtēšana</t>
  </si>
  <si>
    <t>Ilgtermiņa un īstermiņa posteņi</t>
  </si>
  <si>
    <t>Īstermiņa aktīvos ir uzrādītas aktīvu summas:</t>
  </si>
  <si>
    <t>* kurus paredzēts realizēt vai patērēt uzņēmuma parastā darbības cikla ietvāros;</t>
  </si>
  <si>
    <t>*kurus tur galvenokārt tirdzniecības nolūkiem vai īslaicīgi un paredz realizēt divpadsmit mēnešos pēc bilances datuma;</t>
  </si>
  <si>
    <t>* tā ir nauda vai tās ekvivalents, kam ir neierobežotas lietošanas iespējas.</t>
  </si>
  <si>
    <t>Piezīme Nr.11</t>
  </si>
  <si>
    <t>Rezultāts</t>
  </si>
  <si>
    <t>Piezīme Nr. 27</t>
  </si>
  <si>
    <t>Piezīme Nr.28</t>
  </si>
  <si>
    <t>Informācija par atlīdzību valdes locekļiem .:</t>
  </si>
  <si>
    <t>Pārējie aktīvi ir klasificēti kā ilgtermiņa.</t>
  </si>
  <si>
    <t>Īstermiņa saistības ir uzrādītas saistību summas:</t>
  </si>
  <si>
    <t>* par kurām paredzēts norēķināties uzņēmuma parastā darbības cikla ietvaros;</t>
  </si>
  <si>
    <t>* par tām jānorēķinās ne vēlāk kā divpadsmit mēnešos pēc bilances datuma.</t>
  </si>
  <si>
    <t>Pārējās saistības ir klasificētas kā ilgtermiņa.</t>
  </si>
  <si>
    <t>Uzņēmums ilgtermiņa saistības ieskaita arī tādas summas, kuru maksāšanas termiņš ir mazāks par vienu gadu, ja:</t>
  </si>
  <si>
    <t>* sākotnējais saistību termiņš bija ilgāks par vienu gadu;</t>
  </si>
  <si>
    <t>Nauda un naudas ekvivalenti</t>
  </si>
  <si>
    <t>Nauda un naudas ekvivalenti sastāv no naudas kasē un tekošo bankas kontu atlikumiem.</t>
  </si>
  <si>
    <t>Ieguldījumi koncerna meitas un asociēto sabiedrību kapitālos</t>
  </si>
  <si>
    <t>Cita veida atlīdzība zvērinātu revidentu komercsabiedrībai, kas veica finanšu pārskata revīziju netika izmaksāta.</t>
  </si>
  <si>
    <t>INFORMĀCIJA PAR SABIEDRĪBU</t>
  </si>
  <si>
    <r>
      <t xml:space="preserve">Pielikums no </t>
    </r>
    <r>
      <rPr>
        <b/>
        <sz val="11"/>
        <color indexed="10"/>
        <rFont val="Arial"/>
        <family val="2"/>
      </rPr>
      <t>10</t>
    </r>
    <r>
      <rPr>
        <b/>
        <sz val="11"/>
        <rFont val="Arial"/>
        <family val="2"/>
      </rPr>
      <t>. līdz 20. lapai ir neatņemama šī finansu pārskata sastāvdaļa</t>
    </r>
  </si>
  <si>
    <t>Finansu pārskats sniedz patiesu un skaidru priekšstatu par uzņēmuma līdzekļiem, saistībām, finansiālo stāvokli un peļņu</t>
  </si>
  <si>
    <t>vai zaudējumiem.</t>
  </si>
  <si>
    <r>
      <t>Gada pārskata periods ir 12 meneši</t>
    </r>
    <r>
      <rPr>
        <sz val="10"/>
        <color indexed="10"/>
        <rFont val="Arial"/>
        <family val="2"/>
      </rPr>
      <t>: no 01.01.2014. līdz 31.12.2014.</t>
    </r>
  </si>
  <si>
    <r>
      <t>143 Eur</t>
    </r>
    <r>
      <rPr>
        <sz val="10"/>
        <rFont val="Arial"/>
        <family val="2"/>
      </rPr>
      <t xml:space="preserve"> apmērā. Bilancē visi pamatlīdzekļi un nematerialie ieguldījumi ir atsoguļoti to iegades cenās atskaitot nolietojumu. </t>
    </r>
  </si>
  <si>
    <t>Ieguldījumi koncerna meitas un asociēto uzņēmumu kapitālos tiek uzskaitīti pēc izmaksām. Uzņēmums atzīst ienākumus tikai tad, ja</t>
  </si>
  <si>
    <t>tas no sava meitas vai asociētā uzņēmuma saņem pēc iegādes datuma radušās uzkrātās peļņas sadali. Sanemto sadali, kas</t>
  </si>
  <si>
    <t>pārsniedz šo peļņu, uzskata par ieguldījuma atgūšanu un grāmato kā ieguldījuma izmaksu samazinājumu.</t>
  </si>
  <si>
    <t>Ja pastāv objektīvi pierādījumi tam, ka ieguldījuma koncerna meitas vai asociēto uzņēmumu kapitālā vērtība ir samazinājusies, tad zaudējumu no vērtības  samazināšanās summu aprēķina kā starpību starp ieguldījuma uzskaites summu un tā atgūstamo summu</t>
  </si>
  <si>
    <t>Atgūstamo summu nosaka kā lielāko no šādiem diviem rādītājiem-ieguldījuma patiesās vērtības, no kuras atskaitītas pārdošanas izmaksas, un lietošanas vērtības. Zaudējumi no ieguldījuma vērtības samazināšanās var tikt  apvērsti,, ja pēc tam, kad pēdējo reizi tika atzīti zaudējumi no vērtības samazināšanās, ir mainījušās aplēses, kas tika izmantotas vērtības samazinājuma noteikšanai</t>
  </si>
  <si>
    <t xml:space="preserve"> Pamatlīdzekļi</t>
  </si>
  <si>
    <t>Pamatlīdzekli atzīst, ja:ir ticams,  ka  nākotnē no  tā  izmantošanas uzņēmumā  ir sagaidāms saimnieciskais labums;</t>
  </si>
  <si>
    <t xml:space="preserve"> Ja piemēro pārvērtēšanas metodi,  pamatlīdzekli, kura patieso  vērtību</t>
  </si>
  <si>
    <t>iespējams  novērtēt   ar  pietiekamu   pārliecību,  pēc   sākotnējās</t>
  </si>
  <si>
    <t>atzīšanas uzskaita pārvērtētajā summā, kas ir vienāda ar tā  patieso</t>
  </si>
  <si>
    <t>vērtību  pārvērtēšanas  datumā,  atskaitot  uzkrāto  nolietojumu  un</t>
  </si>
  <si>
    <t>zaudējumus no vērtības  samazināšanās. Pārvērtēšanu veic  pietiekami</t>
  </si>
  <si>
    <t>regulāri, lai  bilances  vērtība būtiski  neatšķirtos  no tās,  kuru</t>
  </si>
  <si>
    <t>noteiktu, lietojot patieso vērtību bilances datumā.</t>
  </si>
  <si>
    <t>Nolietojums ir aprēķināts pēc lineārās metodes, izvēloties par pamatu šādas nolietojuma normas:</t>
  </si>
  <si>
    <t>Pamatlīdzekļi:</t>
  </si>
  <si>
    <t>* Ēkas un būves</t>
  </si>
  <si>
    <t>%</t>
  </si>
  <si>
    <t>* Tehnoloģiskās iekārtas</t>
  </si>
  <si>
    <t>* Transporta līdzekļi</t>
  </si>
  <si>
    <t>* Citi pamatlīdzekļi</t>
  </si>
  <si>
    <t>* Datori un datu uzkrāšanas iekārtas</t>
  </si>
  <si>
    <t>* Zemes gabaliem nolietojums netiek rēķināts.</t>
  </si>
  <si>
    <t>Atlīdzība par pārskata gada pārbaudi</t>
  </si>
  <si>
    <t>Piezīme Nr.32</t>
  </si>
  <si>
    <t>Tādu līgumu nav.</t>
  </si>
  <si>
    <t xml:space="preserve">  Ziņas par nomas un īres līgumiem, kuriem ir svarīga nozīme sabiedrības darbībā</t>
  </si>
  <si>
    <t>DRN</t>
  </si>
  <si>
    <t>Nodokļu, nodevu un VSAOI kustība</t>
  </si>
  <si>
    <t xml:space="preserve"> Pamatlīdzekļa nolietojamo  vērtību  nosaka,  no  iegādes   vērtības atskaitot  likvidācijas   vērtību.  Ja  pamatlīdzekļa   likvidācijas vērtība ir nebūtiska, to neņem vērā nolietojamās vērtības aprēķinā.</t>
  </si>
  <si>
    <t>Ieguldījuma īpašumi</t>
  </si>
  <si>
    <t xml:space="preserve"> Zeme, ēka vai tās daļa, ko uzņēmums tur (kā īpašnieks vai kā nomnieks saskaņā ar finanšu nomu), lai iegūtu nomas (īres) maksu vai sagaidītu cenas celšanos (vērtības pieaugumu), nevis lai izmantotu preču ražošanai, pakalpojumu sniegšanai, administratīvā nolūkā vai pārdotu parastā uzņēmējdarbības gaitā, tiek uzskaitītas un atspoguļotas bilamcē ka ieguldījuma īpašumi.</t>
  </si>
  <si>
    <r>
      <t xml:space="preserve">Ieguldījuma īpašumi novērtēti atbilstoši to sākotnējai vērtībai, tas ir, iegādes izmaksām vai ražošanas pašizmaksai. </t>
    </r>
    <r>
      <rPr>
        <sz val="10"/>
        <color indexed="10"/>
        <rFont val="Arial"/>
        <family val="2"/>
      </rPr>
      <t>( vai patiesa vērtībā)</t>
    </r>
  </si>
  <si>
    <t>Nemateriālie ieguldījumi:</t>
  </si>
  <si>
    <t>Nemateriālais  aktīvs jāatzīst par aktīvu, ja:</t>
  </si>
  <si>
    <t>* ir ticams, ka sabiedrība ieplūdīs nākotnes saimnieciskie labumi, kas attiecināmi uz šo aktīvu;</t>
  </si>
  <si>
    <t>* aktīva izmaksas var ticami novērtēt</t>
  </si>
  <si>
    <t>Tikai par atlīdzību iegūtas tiesības  parādītas nemateriālo ieguldījumu postenī "Koncesijas, patenti, licences, preču zīmes un tamlīdzīgas tiesības".</t>
  </si>
  <si>
    <t>Nemateriāla aktīva uzskaites vērtība ir tā iegādes cena mīnus uzkrātais nolietojums.</t>
  </si>
  <si>
    <t xml:space="preserve">Nemateriālais aktīvs ar ierobežotu lietderīgās lietošanas laiku tiek sistematiski nolietots aplēstajā lietderīgās izmantošanas </t>
  </si>
  <si>
    <t xml:space="preserve">laikā. Nemateriālais aktīvs ar neierobežoto lietderīgās izmantošanas laiku ir katru gadu pārbaudīts  uz vērtības </t>
  </si>
  <si>
    <t>samazināšanos.</t>
  </si>
  <si>
    <t>Krājumu novērtēšana</t>
  </si>
  <si>
    <t xml:space="preserve">Krājumu novērtēti izmantojot FIFO metodi. Krājumi bilancē uzrādīti to iegādes pašizmaksā. </t>
  </si>
  <si>
    <t>Nepieciešamības gadījumā novecojušo, lēna apgrozījuma vai bojāto krājumu vērtība ir norakstīta, vai tiem izveidoti uzkrājumi.</t>
  </si>
  <si>
    <t>Krājumu atlikumi pārbaudīti gada inventarizācijā.</t>
  </si>
  <si>
    <t>Debitoru parādi</t>
  </si>
  <si>
    <t>Debitoru parādi bilancē tiek uzrādīti neto vērtībā, no sākotnējās vērtības atskaitot speciālos uzkrājumus šaubīgiem un</t>
  </si>
  <si>
    <t>Izgāztuves rekultivācijas norakstīšana</t>
  </si>
  <si>
    <t xml:space="preserve">Procentu izdevumi </t>
  </si>
  <si>
    <t>bezcerīgiem debitoru parādiem. Uzkrājumi šaubīgiem un bezcerīgiem debitoru parādiem tiek veidoti gadījumos, kad vadība</t>
  </si>
  <si>
    <t>uzskata, ka šo debitoru parādu atgūšana ir apšaubāma.</t>
  </si>
  <si>
    <t xml:space="preserve">Pārdošanai turēti ilgtermiņa ieguldījumi </t>
  </si>
  <si>
    <t>Pārdošanai turēti ilgtermiņa ieguldījumi ir atzīti  tādi ilgtermiņa ieguldījumu objekti, kuru bilances vērtība tiks atgūta pārdošanas darījumā, nevis turpmākas izmantošanas gaitā un kuri atbilst abiem šādiem klasifikācijas kritērijiem:</t>
  </si>
  <si>
    <t>1) šie objekti to pašreizējā stāvoklī ir pieejami tūlītējai pārdošanai un pakļauti tikai parastiem šādu objektu pārdošanas nosacījumiem;</t>
  </si>
  <si>
    <t>2) to pārdošana ir ticama (pamatojoties uz vadības lēmumu par šo objektu pārdošanu, ir uzsākts pārdošanas process, un ir pārliecība par tā pabeigšanu gada laikā no šā procesa uzsākšanas dienas).</t>
  </si>
  <si>
    <t>Noma ar izpirkuma tiesībām (Finanšu līzings)</t>
  </si>
  <si>
    <t>Gadījumos, kad pamatlīdzekļi iegūti uz finanšu līzinga nosacījumiem un ir pārņemti ar tiem saistītie riski un atdeve, šie</t>
  </si>
  <si>
    <t>pamatlīdzekļi tiek uzskaitīti tādā vērtībā, par kādu tos varētu iegādāties ar tūlītēju samaksu. Līzinga procentu</t>
  </si>
  <si>
    <t>maksājumi un tiem pielīdzināmi maksājumi tiek iekļauti tā perioda peļņas vai zaudējumu aprēķinā, kurā tie radušies.</t>
  </si>
  <si>
    <t>Nodokļi</t>
  </si>
  <si>
    <t xml:space="preserve">Pārskata gada uzņēmumu ienākuma nodokļa izmaksas ir iekļautas finanšu pārskatā, pamatojoties uz vadības saskaņā ar </t>
  </si>
  <si>
    <t>Latvijas Republikas nodokļu likumdošanu veiktajiem aprēķiniem.</t>
  </si>
  <si>
    <t>Atliktais nodoklis tiek aprēķināts saskaņā ar saistību metodi attiecībā uz visām pagaidu atšķirībām starp aktīvu un saistību</t>
  </si>
  <si>
    <t>un NĪN</t>
  </si>
  <si>
    <t>vērtībām finanšu pārskatos un to vērtībām nodokļu aprēķinu mērķiem. Atliktā nodokļa aprēķinos tiek izmantota nodokļu likme,</t>
  </si>
  <si>
    <t xml:space="preserve"> kas sagaidāma periodos, kad pagaidu atšķirības izlīdzināsies, pamatojoties uz bilances datumā noteiktajām nodokļu likmēm.</t>
  </si>
  <si>
    <t xml:space="preserve">Pagaidu atšķirības galvenokārt rodas, izmantojot atšķirīgas pamatlīdzekļu nolietojuma likmes, kā arī no nodokļu zaudējumiem, </t>
  </si>
  <si>
    <t xml:space="preserve">kas pārnesami uz nākošajiem taksācijas periodiem. Gadījumos, kad kopējais atliktā nodokļa aprēķina rezultāts būtu </t>
  </si>
  <si>
    <t>atspoguļojams bilances aktīvā, to iekļauj finanšu pārskatā tikai tad, kad tā atgūšana ir droši sagaidāma.</t>
  </si>
  <si>
    <t>Saistītās puses</t>
  </si>
  <si>
    <t xml:space="preserve">Par saistītajām pusēm tiek uzskatīti Uzņēmuma dalībnieki, Valdes locekļi, viņu tuvi ģimenes locekļi un uzņēmumi, kuros </t>
  </si>
  <si>
    <t>minētajām personām ir kontrole vai būtiska ietekme.</t>
  </si>
  <si>
    <t xml:space="preserve">Uzkrājumi </t>
  </si>
  <si>
    <t>Pārējas rezerves</t>
  </si>
  <si>
    <t>Uzkrājumi ir paredzēti, lai segtu noteikta veida saistības, kuras attiecas uz pārskata gadu vai iepriekšējiem gadiem un gada pārskata sastādīšanas laikā ir paredzamas vai zināmas, bet kuru apjoms vai konkrētu saistību rašanās vai segšanas datums nav skaidri zināms</t>
  </si>
  <si>
    <t>Uzkrātas saistības</t>
  </si>
  <si>
    <t>Visi rēķini, kuri saņemti vai izrakstīšti datumā pēc pārskata gada, par izmaksam, kas radušās pārskata gadā, ja šo izmaksu apjoms vai maksājuma datums gada pārskata sastādīšanas laikā ir precīzi zināms,  tiek atzītas par uzkrātam saistībām.</t>
  </si>
  <si>
    <t>Uzkrātas saistības atspoguļo bilancē atsevišķā rindā.</t>
  </si>
  <si>
    <t>Ja pamatlīdzekļa bilances vērtību pārvērtēšanas dēļ palielina, šādas pārvērtēšanas dēļ radušos vērtības pieaugumu iegrāmato pašu kapitāla postenī "Ilgtermiņa ieguldījumu pārvērtēšanas rezerve". Ja pārvērtēšanas dēļ radies vērtības pieaugums kompensē tā paša pamatlīdzekļa pārvērtēšanas samazinājumu, kas iepriekšējos pārskata periodos atzīts par izmaksām peļņas vai zaudējumu aprēķinā, tad pārvērtēšanas dēļ radušais vērtības pieaugumu atzīst par ieņēmumiem pārskata perioda peļņas vai zaudējumu aprēķinā.</t>
  </si>
  <si>
    <t>Pamatlīdzekļu izveidošana un nepabeigto celtniecības objektu izmaksas.</t>
  </si>
  <si>
    <t>III. Nauda</t>
  </si>
  <si>
    <t>Nodokļi un valsts sociālās apdrošināšanas obligātās iemaksas.</t>
  </si>
  <si>
    <t>no 2014.01.01 līdz 2014.12.31</t>
  </si>
  <si>
    <t>2014.gads</t>
  </si>
  <si>
    <t>ER</t>
  </si>
  <si>
    <t>2015. gadā Sabiedrība plāno turpināt savu darbību izvēlētajā virzienā ar mērķi gūt peļņu.</t>
  </si>
  <si>
    <t>2015. gadā vadība paredz pārdošanas apjoma rentabilitātes pieaugumu, jo ir paredzēts piesaistīt jaunus klientus.</t>
  </si>
  <si>
    <t>01.01.2014.</t>
  </si>
  <si>
    <t>31.12.2014.</t>
  </si>
  <si>
    <t>Avansa maksājums par pamatlīdzdkļiem</t>
  </si>
  <si>
    <t>Saistības par II kartu projektiem</t>
  </si>
  <si>
    <t>2014.gada 31.decembri</t>
  </si>
  <si>
    <t>Pašu kapitāla izmaiņas pārskats par 2014. gadu</t>
  </si>
  <si>
    <t>Atlikums 2014.gada 31.decembrī</t>
  </si>
  <si>
    <t>Ieņēmumi no infiltrāta izvešānas</t>
  </si>
  <si>
    <t>Atliktāis uzņēmumu ienākuma nodoklis par pārskata gadu</t>
  </si>
  <si>
    <t>Piezīme Nr. 22</t>
  </si>
  <si>
    <t>Atlikums uz 31.12.2013</t>
  </si>
  <si>
    <t>Atlikums uz 31.12. 2014</t>
  </si>
  <si>
    <t>Atlikums 31.12. 2014</t>
  </si>
  <si>
    <t>Atlikums 31.12.2014</t>
  </si>
  <si>
    <t>Atlikums uz 31.12.14</t>
  </si>
  <si>
    <t>Izdevumi UIN maksājumiem</t>
  </si>
  <si>
    <t>Šajos finansu pārskatos atspoguļotie radītāji ir izteikti Latvijas nacionālajā valūtā - Euro (EUR).</t>
  </si>
  <si>
    <t>Izgāztuves rekultivācijas</t>
  </si>
  <si>
    <t>UZ 31.12.2014</t>
  </si>
  <si>
    <t>31.12.2014 (pēc apgrozījuma izmaksu metodes)</t>
  </si>
  <si>
    <t>31.12.2014 (pēc netiešās metodes)</t>
  </si>
  <si>
    <t>Pārējie kreditori</t>
  </si>
  <si>
    <t>Rezerves</t>
  </si>
  <si>
    <t>2014.gada nesadalīto peļņu plānots atstāt firmas darbībai un attīstībai.</t>
  </si>
  <si>
    <t>Atkritumu uzglabāšana, pārkraušana, pārstrāde un apglabāšana NACE kods 3811</t>
  </si>
  <si>
    <t>uz 31.12.2014</t>
  </si>
  <si>
    <t>un 01.01.2014</t>
  </si>
  <si>
    <t>31.12.2014</t>
  </si>
  <si>
    <t>01.01.2014</t>
  </si>
  <si>
    <t>f) Investēto Pl nolietojuma segšana</t>
  </si>
  <si>
    <t>Saņemtie investicīji ISPA projektiem</t>
  </si>
  <si>
    <t>Ja pamatlīdzekļa bilances vērtību pārvērtēšanas dēļ samazina, samazinājumu atzīst par izmaksām pārskata perioda peļņas vai zaudējumu aprēķinā. Ja samazinājums nepārsniedz tā paša pamatlīdzekļa vērtības pieaugumu, kas iepriekšējos periodos atzīts postenī "Ilgtermiņa ieguldījumu pārvērtēšanas rezerve", tad vērtības samazinājumu atskaita no posteņa "Ilgtermiņa ieguldījumu pārvērtēšanas rezerve".</t>
  </si>
  <si>
    <t>Ieņēmumu atzīšana</t>
  </si>
  <si>
    <t xml:space="preserve"> Ieņēmumos iekļauj  parastā  darbībā  gūtos  saimnieciskos  labumus, kurus saņēmis vai saņems pats uzņēmums</t>
  </si>
  <si>
    <t>Ieņēmumus no preču pārdošanas atzīst  tad, ja ir ievēroti visi  šādi nosacījumi:</t>
  </si>
  <si>
    <t>1. uzņēmums ir nodevis  pircējam nozīmīgus īpašuma  tiesībām uz precēm raksturīgos riskus un atlīdzības;</t>
  </si>
  <si>
    <t>2. uzņēmums nepatur turpmākās ar īpašuma tiesībām  saistītās pārvaldīšanas tiesības un reālu kontroli pār  precēm;</t>
  </si>
  <si>
    <t>3. var ticami novērtēt ieņēmumu summu;</t>
  </si>
  <si>
    <t>4. ir  ticams,  ka  uzņēmums saņems  ar  darījumu  saistītos saimnieciskos labumus;</t>
  </si>
  <si>
    <t>5. var ticami  novērtēt izmaksas, kas  radušās vai  radīsies saistībā ar darījumu</t>
  </si>
  <si>
    <r>
      <t>Pakalpojumu sniegšanas darījuma rezultātu</t>
    </r>
    <r>
      <rPr>
        <sz val="10"/>
        <rFont val="Arial"/>
        <family val="2"/>
      </rPr>
      <t>,  ar šo  darījumu  saistītos  ieņēmumus  atzīst,  ņemot  vērā  to,   kādā</t>
    </r>
  </si>
  <si>
    <t>pakalpojumu sniegšanas izpildes pakāpē darījums ir bilances  datumā.</t>
  </si>
  <si>
    <t>Pakalpojumu sniegšanas darījuma iznākumu var ticami aplēst, ja  tiek ievēroti visi šādi nosacījumi:</t>
  </si>
  <si>
    <t>.1. var ticami novērtēt ieņēmumu summu;</t>
  </si>
  <si>
    <t>2. ir  ticams,  ka  uzņēmums saņems  ar  darījumu  saistītos saimnieciskos labumus</t>
  </si>
  <si>
    <t>3. var  ticami  novērtēt,  kāds  ir  pakalpojumu  sniegšanas izpildes apjoms procentos bilances datumā;</t>
  </si>
  <si>
    <t>4. var ticami novērtēt esošās darījuma izmaksas un izmaksas, kas būs nepieciešamas darījuma pabeigšanai.</t>
  </si>
  <si>
    <r>
      <t xml:space="preserve">Ieņēmumus, kas rodas, ja  citas personas  lieto uzņēmuma aktīvus </t>
    </r>
    <r>
      <rPr>
        <sz val="10"/>
        <rFont val="Arial"/>
        <family val="2"/>
      </rPr>
      <t xml:space="preserve"> un tādēļ  saņem  procentus,  autoratlīdzības  vai  dividendes,  atzīst,  ja:</t>
    </r>
  </si>
  <si>
    <t>1. ir  ticams,  ka  uzņēmums saņems  ar  darījumu  saistītos saimnieciskos labumus;</t>
  </si>
  <si>
    <t>2. var ticami novērtēt ieņēmumu summu.</t>
  </si>
  <si>
    <t>Ieņēmumus atzīst, piemērojot šādas metodes:</t>
  </si>
  <si>
    <t xml:space="preserve"> procentus  atzīst,  pamatojoties uz  proporcionālu  laika sadalījumu, ņemot vērā aktīva faktisko ienesīgumu;</t>
  </si>
  <si>
    <t xml:space="preserve"> autoratlīdzības atzīst pēc uzkrāšanas principa saskaņā ar attiecīgo līgumu;</t>
  </si>
  <si>
    <t xml:space="preserve">  dividendes  atzīst  tad, kad  uzņēmumam  rodas  likumīgas tiesības tās saņemt.</t>
  </si>
  <si>
    <t xml:space="preserve">    Ar ilgtermiņa līgumu saistītu ieņēmumu un izdevumu atzīšana</t>
  </si>
  <si>
    <t xml:space="preserve">Ja ilgtermiņa līguma rezultātu ir iespējams ticami aplēst, ar šādulīgumu  saistītos  ieņēmumus   un  izmaksas  atzīst  attiecīgi   </t>
  </si>
  <si>
    <t>par ieņēmumiem  un izdevumiem,  ņemot  vērā līgumdarba  izpildes  apjomu procentos bilances datumā.</t>
  </si>
  <si>
    <t xml:space="preserve"> Gaidāmos zaudējumus no ilgtermiņa  līguma uzreiz atzīst par izdevumiem .</t>
  </si>
  <si>
    <r>
      <t xml:space="preserve">Nemainīgas   cenas   līguma </t>
    </r>
    <r>
      <rPr>
        <sz val="10"/>
        <rFont val="Arial"/>
        <family val="2"/>
      </rPr>
      <t xml:space="preserve"> gadījumā   ilgtermiņa   līguma rezultātu iespējams ticami aplēst, ja ir izpildīti šādi nosacījumi:</t>
    </r>
  </si>
  <si>
    <t>1. kopējos ar līgumu saistītos ieņēmumus var ticami aplēst;</t>
  </si>
  <si>
    <t>2. ir  ticams, ka  ar  līgumu saistītie  ekonomiskie  labumi ieplūdīs uzņēmumā;</t>
  </si>
  <si>
    <t>3. bilances  datumā  var  ticami  novērtēt  gan  ar   līgumu saistītās izmaksas, gan līgumdarba izpildes apjomu procentos; un</t>
  </si>
  <si>
    <t>4. izmaksas, kuras  ir attiecināmas uz  līgumu, var  skaidri identificēt un  ticami aplēst  tā,  lai faktiski  radušās ar  līgumu</t>
  </si>
  <si>
    <t>saistītās izmaksas varētu salīdzināt ar iepriekšējām aplēsēm.</t>
  </si>
  <si>
    <r>
      <t>Izmaksu ar uzcenojumu  līguma</t>
    </r>
    <r>
      <rPr>
        <sz val="10"/>
        <rFont val="Arial"/>
        <family val="2"/>
      </rPr>
      <t xml:space="preserve"> gadījumā  ilgtermiņa līguma  rezultātu iespējams ticami aplēst, ja ir izpildīti šādi nosacījumi:</t>
    </r>
  </si>
  <si>
    <t>1. ir  ticams, ka  ar  līgumu saistītie  ekonomiskie  labumi ieplūdīs uzņēmumā; un</t>
  </si>
  <si>
    <t>2. var  skaidri identificēt  un  ticami novērtēt  ar  līgumu  saistītās izmaksas, kuras ir attiecināmas uz līgumu.</t>
  </si>
  <si>
    <t xml:space="preserve">Ja rodas šaubas par ieņēmumos  jau atzītas summas atgūšanu,  šaubīgo summu  atzīst  kā  izdevumus,  nevis  koriģē </t>
  </si>
  <si>
    <t xml:space="preserve"> ar  līgumu   saistītos ieņēmumus</t>
  </si>
  <si>
    <t>Aivars Pudāns</t>
  </si>
  <si>
    <t xml:space="preserve">Lai noteiktu līgumdarbu izpildes apjomu procentos, uzņēmums  izmanto tādu metodi, kas ļauj ticami novērtēt paveikto </t>
  </si>
  <si>
    <t>līgumdarbu.  Atkarībā no līguma veida var pielietot šādas metodes:( izvēlētes)</t>
  </si>
  <si>
    <t>1. nosakot līdz  šim veiktā līguma  darba izmaksu  attiecību</t>
  </si>
  <si>
    <t>pret aplēstajām līguma kopējām izmaksām;</t>
  </si>
  <si>
    <t>2. apsekojot padarītā darba  rezultātus dabā un  konstatējot</t>
  </si>
  <si>
    <t>fiziski nosakāmas līguma darba daļas pabeigšanu.</t>
  </si>
  <si>
    <t>1.LIKVIDITĀTE</t>
  </si>
  <si>
    <t>1.1.</t>
  </si>
  <si>
    <r>
      <t>Apgrozāmie līdzekļi / īstermiņa saistības.</t>
    </r>
    <r>
      <rPr>
        <sz val="10"/>
        <color indexed="21"/>
        <rFont val="Tahoma"/>
        <family val="2"/>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Koeficents mazāks par "1" var būt briesmu signāls. 2 vai vairāk reizes augstāks rādītājs norāda par neracionālu kapitāla struktūru. Situācija jāuztver arī kritiski un </t>
    </r>
    <r>
      <rPr>
        <u val="single"/>
        <sz val="10"/>
        <color indexed="21"/>
        <rFont val="Tahoma"/>
        <family val="2"/>
      </rPr>
      <t>jānovērtē šī koeficenta izmaiņas dinamikā vai jāsalīdzina ar radniecīgu uzņēmumu koef. līmeni vai teorētiski pieņemto un jāanalizē krasu izmaiņu cēloņi.</t>
    </r>
    <r>
      <rPr>
        <sz val="10"/>
        <color indexed="21"/>
        <rFont val="Tahoma"/>
        <family val="2"/>
      </rPr>
      <t xml:space="preserve"> Jānovērtē un jāsalīdzina arī prasību un saistību kārtošanas termiņi, krājumu sastāvs (vai nav nelikvīdi).</t>
    </r>
  </si>
  <si>
    <t>1.2.</t>
  </si>
  <si>
    <r>
      <t>Apgrozāmie līdzekļi - krājumi / īstermiņa saistības</t>
    </r>
    <r>
      <rPr>
        <sz val="10"/>
        <color indexed="21"/>
        <rFont val="Tahoma"/>
        <family val="2"/>
      </rPr>
      <t>. Dod priekšstatu par uzņēmuma saimniec. darbībā iesaistīto aktīvo kapitālu. Rāda kāda ir uzņēmuma spēja atmaksāt īstermiņa saistības, izmantojot naudas līdzekļus, īstermiņa vērtsparpīrus un debitoru parādus (krājumus neņemot vērā). Šis rādīt. vairāk interesē uzņēmuma piegādātājus.  Jāpieiet kritiski, jo uzņēmuma sekmīgas darbības gadā var pieaugt īstermiņa parādi par nodokļiem, kas samazinās koeficenta likviditātes vērtību, bet, samazinoties darba apjomiem, var palielināties gatavās produkcijas krājumi un netikt saņemti debitoru parādi, kas, savukārt, palielina likvid. koeficentu. Likvid. koef. var palielināt arī ilgtermiņa debitori.</t>
    </r>
  </si>
  <si>
    <t>1.3.</t>
  </si>
  <si>
    <r>
      <t>Naudas līdzekļi + īstermiņa vērtspapīri  / īstermiņa saistības</t>
    </r>
    <r>
      <rPr>
        <sz val="10"/>
        <color indexed="21"/>
        <rFont val="Tahoma"/>
        <family val="2"/>
      </rPr>
      <t>. Rāda, kāds ir īstermiņa sasiību koeficents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</si>
  <si>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</si>
  <si>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rPr>
      <t>. Rāda, cik liela daļa no apgrozāmiem aktīviem tiek finansēta ar pastāvīgo kapitālu un raksturo arī uzņēmuma likvīdās rezerves no kurām var tikt segti izdevumi, kas radušies neparedzētu apstākļu rezultātā un, kurus var izreisīt nenoteiktība, kas saistīta ar uzņēmuma spēju sabalansēt naudas līdzekļu ienākšanu un izmaksāšanu.</t>
    </r>
  </si>
  <si>
    <t>2.MAKSĀTSPĒJAS</t>
  </si>
  <si>
    <t>2.1.</t>
  </si>
  <si>
    <r>
      <t>Saisības / bilances kopsumma</t>
    </r>
    <r>
      <rPr>
        <sz val="10"/>
        <color indexed="21"/>
        <rFont val="Tahoma"/>
        <family val="2"/>
      </rPr>
      <t>.  Finansiālās atkarības koeficents, jo parāda uzņēmuma finansiālo atkarību no kreditoriem (ārējiem līdzekļu avotiem). Kreditori vēlas, lai šis rādītājs būtu zemāks. Augsts rāditājs nozīmē, ka par aizņēmumiem jāmaksā procenti un tad uzņēmums riskē ar iespēju saņemt jaunus kredītus.Dažādu autoru domas dalās par optimālāko šīs attiecības variantu. Viennozīmīgas atbildes nav. Jo augstāka ir pašu kapitāla daļa kopkapitālā, jo agstāka uzņēmuma finansiālā stabilitāte. Ja uzņēmums darbojas paaugstinātas riska pakāpes apstākļos, nepieciešams, lai pašu kaptāls ieņem lielāku daļu kapitāla struktūrā. Lai noteiktu optimālāko varinatu, jāņem vērā gan uzņēmuma rentabilitāte, gan riska viedoklis.</t>
    </r>
  </si>
  <si>
    <t>2.2.</t>
  </si>
  <si>
    <r>
      <t>Saisības / pašu kapitāls</t>
    </r>
    <r>
      <rPr>
        <sz val="10"/>
        <color indexed="21"/>
        <rFont val="Tahoma"/>
        <family val="2"/>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rPr>
      <t>uzņēmuma riska koeficentu</t>
    </r>
    <r>
      <rPr>
        <sz val="10"/>
        <color indexed="21"/>
        <rFont val="Tahoma"/>
        <family val="2"/>
      </rPr>
      <t xml:space="preserve">. </t>
    </r>
  </si>
  <si>
    <t>2.3.</t>
  </si>
  <si>
    <r>
      <t>Pašu kapitāls / bilnaces kopsumma</t>
    </r>
    <r>
      <rPr>
        <sz val="10"/>
        <color indexed="21"/>
        <rFont val="Tahoma"/>
        <family val="2"/>
      </rPr>
      <t xml:space="preserve">. Pretēji iepriekšējam rādītājam, šo sauc par </t>
    </r>
    <r>
      <rPr>
        <sz val="10"/>
        <color indexed="10"/>
        <rFont val="Tahoma"/>
        <family val="2"/>
      </rPr>
      <t>uzticamības koeficentu</t>
    </r>
    <r>
      <rPr>
        <sz val="10"/>
        <color indexed="21"/>
        <rFont val="Tahoma"/>
        <family val="2"/>
      </rPr>
      <t>. Jo lielāks koef., jo uzņēmums drošāks no kreditoru viedokļa.</t>
    </r>
  </si>
  <si>
    <t>2.4.</t>
  </si>
  <si>
    <r>
      <t>Peļņa pirms %-tu un nodokļu atskaitīšanas / maksājamie procenti</t>
    </r>
    <r>
      <rPr>
        <sz val="10"/>
        <color indexed="21"/>
        <rFont val="Tahoma"/>
        <family val="2"/>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</si>
  <si>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t>3. BILANCES ZELTA LIKUMI</t>
  </si>
  <si>
    <t>3.1.</t>
  </si>
  <si>
    <r>
      <t>Apgrozāmie līdzekļi - īstermiņa saistības</t>
    </r>
    <r>
      <rPr>
        <sz val="10"/>
        <color indexed="21"/>
        <rFont val="Tahoma"/>
        <family val="2"/>
      </rPr>
      <t>. Apgrozāmie līdzekļi jāfinansē ar īstermiņa saistībām.</t>
    </r>
  </si>
  <si>
    <t>3.2.</t>
  </si>
  <si>
    <t>Ilgtrmiņa ieguldījumi jāsedz ar pašu kapitālu, jo pašu kapitāls uzņēmuma rīcībā ir neierobežotu laiku, tāpēc ar to jāfinansē ilgtermiņa ieguldījumi.</t>
  </si>
  <si>
    <t>3.3.</t>
  </si>
  <si>
    <t>Ilgtrmiņa ieguldījumi jāsedz ar pašu kapitālu un ilgtermiņa saistībām, jo pašu kapitāls uzņēmuma rīcībā ir neierobežotu laiku un saistības dzēšamas termiņā ilgākā par vienu gadu, tāpēc ar to jāfinansē ilgtermiņa ieguldījumi.</t>
  </si>
  <si>
    <t>4. EFEKTIVITĀTE</t>
  </si>
  <si>
    <t>4.1.</t>
  </si>
  <si>
    <r>
      <t>Neto apgrozījums / aktīvu kopsumma</t>
    </r>
    <r>
      <rPr>
        <sz val="10"/>
        <color indexed="21"/>
        <rFont val="Tahoma"/>
        <family val="2"/>
      </rPr>
      <t>. Rāda, cik efektīvi tiek izmantoti aktīvi neto apgrozījuma veidošanā. Ražošanas uzņēmumā šis rādītājs būs augstāks, kā tirdzniecībā, kur salīdzinoši nav nepieciešamas tik lielas investīcijas. Jo augstāks koeficents,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samazinātvai daļu ilgtermiņa ieguldījumu , vai daļu no apgrozāmiem līdzekļiem.</t>
    </r>
  </si>
  <si>
    <t xml:space="preserve">Neto apgrozījums / gada vid.aktīvu summa.  </t>
  </si>
  <si>
    <t>4.2.</t>
  </si>
  <si>
    <r>
      <t>Neto apgrozījums / ilgtermiņa ieguldījumi</t>
    </r>
    <r>
      <rPr>
        <sz val="10"/>
        <color indexed="21"/>
        <rFont val="Tahoma"/>
        <family val="2"/>
      </rPr>
      <t>. Rāda, ilgtermiņa ieguldījumu izmantošanas  intensitāti.  Koeficenta līmeņa samazināšanās nozīmē, ka palielinājušies ilgtermiņa ieguldījumi, un to izmantošanas intensitāte samazinājusies.</t>
    </r>
  </si>
  <si>
    <t>4.3.</t>
  </si>
  <si>
    <r>
      <t>Neto apgrozījums / apgrozāmie līdzekļi</t>
    </r>
    <r>
      <rPr>
        <sz val="10"/>
        <color indexed="21"/>
        <rFont val="Tahoma"/>
        <family val="2"/>
      </rPr>
      <t>.</t>
    </r>
  </si>
  <si>
    <t>4.4.</t>
  </si>
  <si>
    <r>
      <t>Pārd.produkc.ražoš.izmaksas / vidējā krājumu summa.</t>
    </r>
    <r>
      <rPr>
        <sz val="10"/>
        <color indexed="21"/>
        <rFont val="Tahoma"/>
        <family val="2"/>
      </rPr>
      <t xml:space="preserve"> Rāda, cik reizes krājumos ieguldītie līdzekļi apritējuši gada laikā. Augsts koeficents liecina par labu uzņēmuma finansiālo stāvokli, jo laba aprite sekmē apgrozījuma apjoma pieaugumu un ļauj gūt lielākus ienākumus. Taču, ja krājumu aprites koeficents ir ievērojami augsts tas saistīts ar krājumu nepietiekamības risku .</t>
    </r>
  </si>
  <si>
    <r>
      <t>Gada dienas / krāj.aprites koefic</t>
    </r>
    <r>
      <rPr>
        <sz val="10"/>
        <color indexed="21"/>
        <rFont val="Tahoma"/>
        <family val="2"/>
      </rPr>
      <t xml:space="preserve">. (360-365). Cik dienas nepieciešamas krājumu atjaunošanai un pārdošanai. Jo augstāks un ātrāks koeficents, jo mazāk līdzekļu iesaistīti krājumos (tā ir apgrozāmo līdzekļu mazāk likvīdā daļa), jo stabilāks uzņēmuma finansiālais stāvoklis. </t>
    </r>
  </si>
  <si>
    <t>(Krājumi gada sākumā + krājumi gada beigās) / 2.</t>
  </si>
  <si>
    <t>?</t>
  </si>
  <si>
    <t>4.5.</t>
  </si>
  <si>
    <r>
      <t>Neto apgrozījums / gada vid.deb.parādi</t>
    </r>
    <r>
      <rPr>
        <sz val="10"/>
        <color indexed="21"/>
        <rFont val="Tahoma"/>
        <family val="2"/>
      </rPr>
      <t>.  Ja koeficents gada laikā samazinās, t.n., ka debitoru parādi ir palielinājušies</t>
    </r>
  </si>
  <si>
    <r>
      <t>Gada dienas / debit.aprites koefic</t>
    </r>
    <r>
      <rPr>
        <sz val="10"/>
        <color indexed="21"/>
        <rFont val="Tahoma"/>
        <family val="2"/>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</si>
  <si>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</si>
  <si>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</si>
  <si>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rPr>
      <t xml:space="preserve">. </t>
    </r>
    <r>
      <rPr>
        <sz val="10"/>
        <color indexed="21"/>
        <rFont val="Tahoma"/>
        <family val="2"/>
      </rPr>
      <t>Rāda cik aprites uzņēmumam nepieciešamas, lai samaksātu savus rēķinus.</t>
    </r>
  </si>
  <si>
    <r>
      <t>Gada dienas / kredit.aprites koefic</t>
    </r>
    <r>
      <rPr>
        <sz val="10"/>
        <color indexed="21"/>
        <rFont val="Tahoma"/>
        <family val="2"/>
      </rPr>
      <t>. (360-365). Cik dienas gadā vidēji nepieciešamas, lai samaksātu savus rēķinus.</t>
    </r>
  </si>
  <si>
    <t>(Kredit.gada sākumā + kredit.gada beigās) / 2</t>
  </si>
  <si>
    <t>4.7.</t>
  </si>
  <si>
    <r>
      <t>Neto apgrozījums / nepabeigtie ražojumi</t>
    </r>
    <r>
      <rPr>
        <sz val="10"/>
        <color indexed="21"/>
        <rFont val="Tahoma"/>
        <family val="2"/>
      </rPr>
      <t xml:space="preserve">. </t>
    </r>
  </si>
  <si>
    <t>4.8.</t>
  </si>
  <si>
    <r>
      <t>Neto apgrozījums / Gatavā produkcija</t>
    </r>
    <r>
      <rPr>
        <sz val="10"/>
        <color indexed="21"/>
        <rFont val="Tahoma"/>
        <family val="2"/>
      </rPr>
      <t>.</t>
    </r>
  </si>
  <si>
    <t>4.9.</t>
  </si>
  <si>
    <r>
      <t>Pircēju parādi / vidēji vienā dienā uz kredīta pārdoto preču summa</t>
    </r>
    <r>
      <rPr>
        <sz val="10"/>
        <color indexed="21"/>
        <rFont val="Tahoma"/>
        <family val="2"/>
      </rPr>
      <t>.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</si>
  <si>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</si>
  <si>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</si>
  <si>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5.1.</t>
  </si>
  <si>
    <t>Komerciālais viedoklis - cik daudz peļņas uzņēmums ieguvis uz neto apgrozījuma vienību</t>
  </si>
  <si>
    <r>
      <t>(Neto peļņa / neto apgrozījums) x 100</t>
    </r>
    <r>
      <rPr>
        <sz val="10"/>
        <color indexed="21"/>
        <rFont val="Tahoma"/>
        <family val="2"/>
      </rPr>
      <t>.</t>
    </r>
  </si>
  <si>
    <t>I. Pamatlīdzekļi:</t>
  </si>
  <si>
    <t>Iekārtas un mašīnas</t>
  </si>
  <si>
    <t>Pārējie pamatlīdzekļi un inventārs</t>
  </si>
  <si>
    <t>1. Ilgtermiņa finansu ieguldījumi kopā:</t>
  </si>
  <si>
    <t>I. Krājumi kopā:</t>
  </si>
  <si>
    <t>II. Debitori:</t>
  </si>
  <si>
    <t>II. Debitori kopā:</t>
  </si>
  <si>
    <t>Aktīvu kopsumma:</t>
  </si>
  <si>
    <t>2. Apgrozāmie līdzekļi kopā:</t>
  </si>
  <si>
    <t>1. Pašu kapitāls kopā:</t>
  </si>
  <si>
    <t>2. Uzkrājumi kopā:</t>
  </si>
  <si>
    <t>I. Ilgtermiņa kreditori kopā:</t>
  </si>
  <si>
    <t>II. Īstermiņa kreditori kopā:</t>
  </si>
  <si>
    <t>IV. Pārskata gada neto naudas plūsma</t>
  </si>
  <si>
    <t>V. Nauda un tās ekvivalenti perioda sākumā</t>
  </si>
  <si>
    <t>VI. Nauda un tās ekvivalenti perioda beigās</t>
  </si>
  <si>
    <t>Neto apgrozījums ir ieņēmumi no sabiedrības pamatdarbības un pakalpojumu sniegšanas,</t>
  </si>
  <si>
    <t xml:space="preserve">no kuriem atskaitīta tirdzniecības atlaides un citas piešķirtās atlaides, kā arī </t>
  </si>
  <si>
    <t xml:space="preserve">SEB banka aprēķinātie   %  kredītiem </t>
  </si>
  <si>
    <t>Norakstīts pārskata gadā</t>
  </si>
  <si>
    <t>Apmaksātais kapitāls</t>
  </si>
  <si>
    <t>Parakstītais kapitāls</t>
  </si>
  <si>
    <t>Aprēķi-nāts</t>
  </si>
  <si>
    <t>Piezīme Nr.31</t>
  </si>
  <si>
    <t>Neatkarīgu revidentu ziņojums</t>
  </si>
  <si>
    <t>Sabiedrība ar ierobežotu atbildību</t>
  </si>
  <si>
    <t>Sabiedrības nosaukums</t>
  </si>
  <si>
    <t>Saimnieciskās darbības veida kods pēc NACE 2. red.</t>
  </si>
  <si>
    <t>Sabiedrības pamatdarbība</t>
  </si>
  <si>
    <t>SIA „Auditkonsuls”</t>
  </si>
  <si>
    <t>Reģ.Nr.50003930971, Zvērinātu revidentu</t>
  </si>
  <si>
    <t>komercsabiedrības licences Nr.149</t>
  </si>
  <si>
    <t>Atbildīgais zvērināts revidents Svetlana Ņefjodova</t>
  </si>
  <si>
    <t>Sertifikāta Nr.177</t>
  </si>
  <si>
    <t>NOVIRZE</t>
  </si>
  <si>
    <t>AKTĪVS</t>
  </si>
  <si>
    <t xml:space="preserve">   2.1. Krājumi</t>
  </si>
  <si>
    <t xml:space="preserve">   2.2. Debitori</t>
  </si>
  <si>
    <t xml:space="preserve">   2.3. Naudas līdzekļi</t>
  </si>
  <si>
    <t>Kopā aktīvs</t>
  </si>
  <si>
    <t>1. Pašu kapitāls</t>
  </si>
  <si>
    <t>2. Uzkrājumi</t>
  </si>
  <si>
    <t>3. Ilgtermiņa parādi</t>
  </si>
  <si>
    <t>4. Īstermiņa parādi</t>
  </si>
  <si>
    <t>Kopā pasīvs</t>
  </si>
  <si>
    <t>Peļņa vai zaudējumi pirms nodokļiem</t>
  </si>
  <si>
    <t>Pārskata</t>
  </si>
  <si>
    <t>Iepriekšējais</t>
  </si>
  <si>
    <t>Izmaiņas</t>
  </si>
  <si>
    <t>periods</t>
  </si>
  <si>
    <t>(+, -)</t>
  </si>
  <si>
    <t xml:space="preserve">Tekošās likviditātes koeficients </t>
  </si>
  <si>
    <t xml:space="preserve">Absolūtās likviditātes koeficients </t>
  </si>
  <si>
    <t>Kopējās likviditātes koeficients</t>
  </si>
  <si>
    <t>Sabiedrība gada pārskata pielikumos netiek atklāta informācija par partneriem, jo partneru saraksts ir sabiedrības komercnoslēpums un tā atklāšana pielikumos var kaitēt sabiedrības interesēm.</t>
  </si>
  <si>
    <t>Sabiedrības darbības apraksts pārskata gadā</t>
  </si>
  <si>
    <t>Nākotnes perspektīva</t>
  </si>
  <si>
    <t xml:space="preserve">Laikā periodā starp pārskata gada pēdējo dienu un dienu, kad valde parakstīja gada pārskatu, nav bijuši nekādi nozīmīgi vai ārkārtas apstākļi, kas ietekmētu gada rezultātus un sabiedrības finansiālo stāvokli. </t>
  </si>
  <si>
    <t>Priekšlikumi par uzņēmuma peļņas izlietošanu vai zaudējumu segšanu.</t>
  </si>
  <si>
    <t>Darbības finanšu radītāji:</t>
  </si>
  <si>
    <r>
      <t>(Peļņa pirms procentu un nodokļu atskaitīšanas / neto apgrozījums) x 100</t>
    </r>
    <r>
      <rPr>
        <sz val="10"/>
        <color indexed="21"/>
        <rFont val="Tahoma"/>
        <family val="2"/>
      </rPr>
      <t>.</t>
    </r>
  </si>
  <si>
    <r>
      <t>(Bruto peļņa / neto apgrozījums) x 100</t>
    </r>
    <r>
      <rPr>
        <sz val="10"/>
        <color indexed="21"/>
        <rFont val="Tahoma"/>
        <family val="2"/>
      </rPr>
      <t>.</t>
    </r>
  </si>
  <si>
    <t>5.2.</t>
  </si>
  <si>
    <t>Ekonomiskais viedoklis - cik peļņas iegūts, rēķinot uz uzņēmuma aktīvu vienību</t>
  </si>
  <si>
    <r>
      <t>(Peļņa pirms procentu un nodokļu atskaitīšanas / aktīvu vidējais atlikums) x 100</t>
    </r>
    <r>
      <rPr>
        <sz val="10"/>
        <color indexed="21"/>
        <rFont val="Tahoma"/>
        <family val="2"/>
      </rPr>
      <t>.</t>
    </r>
  </si>
  <si>
    <t>Neto peļņa / aktīvu summa x 100.</t>
  </si>
  <si>
    <t>Bil.summa g.beig. + bil.summa g.sāk. / 2</t>
  </si>
  <si>
    <t>5.3.</t>
  </si>
  <si>
    <t>Finansiālais viedoklis - cik daudz peļņas ieguvuši uzņēmuma īpašnieki uz ieguldītā kapitāla vienību</t>
  </si>
  <si>
    <r>
      <t>(Neto peļņa + samaksātie procenti / kopkapitāla vidējā summa) x 100</t>
    </r>
    <r>
      <rPr>
        <sz val="10"/>
        <color indexed="21"/>
        <rFont val="Tahoma"/>
        <family val="2"/>
      </rPr>
      <t>. Kopkapitāls ir vienkārši bilances kopsumma.</t>
    </r>
  </si>
  <si>
    <r>
      <t>(Neto peļņa / pašu kapitāla gada vidējā summa) x 100</t>
    </r>
    <r>
      <rPr>
        <sz val="10"/>
        <color indexed="21"/>
        <rFont val="Tahoma"/>
        <family val="2"/>
      </rPr>
      <t>. Rāda, cik daudz peļņas iegūts uz katru īpašnieku ieguldīto latu.No uzņēmuma īpašnieku viedokļa raugoties, tas ir svarīgākais rentabilit. rādītājs. Rādīt.jāvērtē kopsakarībā ar rādītāju "saistību īpatsvars bilncē".</t>
    </r>
  </si>
  <si>
    <t>Pašu kop. g.beig. + Pašu kop. g.sāk. / 2.</t>
  </si>
  <si>
    <r>
      <t>P</t>
    </r>
    <r>
      <rPr>
        <sz val="10"/>
        <color indexed="21"/>
        <rFont val="Tahoma"/>
        <family val="2"/>
      </rPr>
      <t xml:space="preserve">-peļņa ;   </t>
    </r>
    <r>
      <rPr>
        <b/>
        <sz val="10"/>
        <color indexed="21"/>
        <rFont val="Tahoma"/>
        <family val="2"/>
      </rPr>
      <t>PK</t>
    </r>
    <r>
      <rPr>
        <sz val="10"/>
        <color indexed="21"/>
        <rFont val="Tahoma"/>
        <family val="2"/>
      </rPr>
      <t xml:space="preserve">-pašu kapitāls ;  </t>
    </r>
    <r>
      <rPr>
        <b/>
        <sz val="10"/>
        <color indexed="21"/>
        <rFont val="Tahoma"/>
        <family val="2"/>
      </rPr>
      <t>AK</t>
    </r>
    <r>
      <rPr>
        <sz val="10"/>
        <color indexed="21"/>
        <rFont val="Tahoma"/>
        <family val="2"/>
      </rPr>
      <t xml:space="preserve">-aizņemtais kapitāls ;         </t>
    </r>
    <r>
      <rPr>
        <b/>
        <sz val="10"/>
        <color indexed="21"/>
        <rFont val="Tahoma"/>
        <family val="2"/>
      </rPr>
      <t>r</t>
    </r>
    <r>
      <rPr>
        <sz val="10"/>
        <color indexed="21"/>
        <rFont val="Tahoma"/>
        <family val="2"/>
      </rPr>
      <t xml:space="preserve">-rendits ;    </t>
    </r>
    <r>
      <rPr>
        <b/>
        <sz val="10"/>
        <color indexed="21"/>
        <rFont val="Tahoma"/>
        <family val="2"/>
      </rPr>
      <t>r(PK)</t>
    </r>
    <r>
      <rPr>
        <sz val="10"/>
        <color indexed="21"/>
        <rFont val="Tahoma"/>
        <family val="2"/>
      </rPr>
      <t xml:space="preserve">-pašu kapitāla rentabilitāte;     </t>
    </r>
    <r>
      <rPr>
        <b/>
        <sz val="10"/>
        <color indexed="21"/>
        <rFont val="Tahoma"/>
        <family val="2"/>
      </rPr>
      <t>p</t>
    </r>
    <r>
      <rPr>
        <sz val="10"/>
        <color indexed="21"/>
        <rFont val="Tahoma"/>
        <family val="2"/>
      </rPr>
      <t>-aizņemtā kapitāla procentu likme</t>
    </r>
  </si>
  <si>
    <t>Aizņemto kredītu un aizņēmumu procentu likme.</t>
  </si>
  <si>
    <t xml:space="preserve">Чтобы увеличить размер информации на странице, недостаточно увеличть шрифт, надо увеличить % </t>
  </si>
  <si>
    <t>File→Page setup…→ page - 95 (100) % normal size</t>
  </si>
  <si>
    <t>Как сделать вверху страницы название своей фирмы и отчётный период?</t>
  </si>
  <si>
    <t>File→Page setup…→Header/Footer→Custom Header…</t>
  </si>
  <si>
    <t>или</t>
  </si>
  <si>
    <t>View→Header/Footer→Custom Header…</t>
  </si>
  <si>
    <t>Чтобы убрать синие разграничители страниц ( можно и не убирать)</t>
  </si>
  <si>
    <t>View - normal</t>
  </si>
  <si>
    <t>Нумерация страниц</t>
  </si>
  <si>
    <t>File→Page setup…→Header/Footer→Custom Footer…</t>
  </si>
  <si>
    <t>View→Header/Footer→Custom Footer…</t>
  </si>
  <si>
    <t xml:space="preserve">чтобы начинать не с 1 страницы, а с другой - </t>
  </si>
  <si>
    <t>File→Page setup -  First page number</t>
  </si>
  <si>
    <t>Добавление строки</t>
  </si>
  <si>
    <r>
      <t xml:space="preserve">Нажать правую кнопку на мышке в серой колонке с цифрами в том месте, где нужно добавить строку и нажать </t>
    </r>
    <r>
      <rPr>
        <sz val="10"/>
        <color indexed="12"/>
        <rFont val="Arial"/>
        <family val="2"/>
      </rPr>
      <t>Inseart</t>
    </r>
  </si>
  <si>
    <t>Спрятать ненужные строки</t>
  </si>
  <si>
    <r>
      <t xml:space="preserve">Нажать правую кнопку мышки в  колонке с цифрами на строку, которую нужно удалить  и нажать </t>
    </r>
    <r>
      <rPr>
        <sz val="10"/>
        <color indexed="12"/>
        <rFont val="Arial"/>
        <family val="2"/>
      </rPr>
      <t>HIDE</t>
    </r>
  </si>
  <si>
    <t xml:space="preserve">В приложении информация красным шрифтом требует от  Вас ваших данных. После их ввода красный </t>
  </si>
  <si>
    <t>текст стереть!</t>
  </si>
  <si>
    <t>GADA PĀRSKATS</t>
  </si>
  <si>
    <t>par periodu</t>
  </si>
  <si>
    <t>SATURS</t>
  </si>
  <si>
    <t>Lpp.</t>
  </si>
  <si>
    <t>Vadības ziņojums</t>
  </si>
  <si>
    <t>Finanšu pārskats:</t>
  </si>
  <si>
    <t>Peļņas vai zaudējumu aprēķins</t>
  </si>
  <si>
    <t>Bilance:</t>
  </si>
  <si>
    <t>aktīvs</t>
  </si>
  <si>
    <t>pasīvs</t>
  </si>
  <si>
    <t>Naudas plūsmas pārskats</t>
  </si>
  <si>
    <t>Pašu kapitāla izmaiņu pārskats</t>
  </si>
  <si>
    <t>Gada pārskata pielikums:</t>
  </si>
  <si>
    <t>1. Grāmatvedības politika un pielietotās metodes</t>
  </si>
  <si>
    <t>2. Paskaidrojumi pie peļņas vai zaudējumu aprēķina posteņiem</t>
  </si>
  <si>
    <t>3. Paskaidrojumi pie bilances posteņiem</t>
  </si>
  <si>
    <t>4. Vispārīgā informācija</t>
  </si>
  <si>
    <t>Sabiedrības juridiskais statuss</t>
  </si>
  <si>
    <t>Reģistrācijas Nr., vieta un datums</t>
  </si>
  <si>
    <t>Juridiskā adrese</t>
  </si>
  <si>
    <t>Pasta adrese</t>
  </si>
  <si>
    <t>Bankas nosaukums un kods</t>
  </si>
  <si>
    <t>Bankas konti</t>
  </si>
  <si>
    <t xml:space="preserve">Dalībnieki un to daļas </t>
  </si>
  <si>
    <t>Valdes locekļi</t>
  </si>
  <si>
    <t>Pārskata gads</t>
  </si>
  <si>
    <t xml:space="preserve">no </t>
  </si>
  <si>
    <t xml:space="preserve"> līdz</t>
  </si>
  <si>
    <t>Ziņas par radniecīgajam sabiedrībam</t>
  </si>
  <si>
    <t>Grāmatvedis</t>
  </si>
  <si>
    <t>Revidents</t>
  </si>
  <si>
    <t>VADĪBAS ZIŅOJUMS</t>
  </si>
  <si>
    <t>Darbības veidi</t>
  </si>
  <si>
    <t>PEĻŅAS VAI ZAUDĒJUMU APRĒĶINS</t>
  </si>
  <si>
    <t>PAR PERIODU, KAS NOSLĒDZĀS</t>
  </si>
  <si>
    <t>Piezīmes</t>
  </si>
  <si>
    <t>Uz pielikumu</t>
  </si>
  <si>
    <t>numurs</t>
  </si>
  <si>
    <t>LVL</t>
  </si>
  <si>
    <t>Neto apgrozījums</t>
  </si>
  <si>
    <t>Pārdotās produkcijas ražošanas izmaksas</t>
  </si>
  <si>
    <t>Bruto peļņa vai zaudējumi</t>
  </si>
  <si>
    <t>Pārdošanas izmaksas</t>
  </si>
  <si>
    <t>Administrācijas izmaksas</t>
  </si>
  <si>
    <t>Pārējie saimnieciskās darbības ieņēmumi</t>
  </si>
  <si>
    <t>Pārējās  saimnieciskās darbības izmaksas</t>
  </si>
  <si>
    <t>Pārējie procentu ieņēmumi un tamlīdzīgi ieņēmumi</t>
  </si>
  <si>
    <t>Procentu maksājumi un tamlīdzīgas izmaksas</t>
  </si>
  <si>
    <t>Peļņa vai zaudējumi pirms ārkārtas posteņiem un nodokļiem</t>
  </si>
  <si>
    <t>Uzņēmumu ienākuma nodoklis par pārskata periodu</t>
  </si>
  <si>
    <t>Pārējie nodokļi</t>
  </si>
  <si>
    <t>Pārskata gada peļņa vai zaudējumi</t>
  </si>
  <si>
    <t>BILANCE</t>
  </si>
  <si>
    <t>Aktīvs</t>
  </si>
  <si>
    <r>
      <t>Peļņas</t>
    </r>
    <r>
      <rPr>
        <sz val="10"/>
        <color indexed="14"/>
        <rFont val="Arial"/>
        <family val="2"/>
      </rPr>
      <t xml:space="preserve"> vai </t>
    </r>
    <r>
      <rPr>
        <sz val="10"/>
        <rFont val="Arial"/>
        <family val="2"/>
      </rPr>
      <t>zaudējumu aprēķins ir sagatavots atbilstoši apgrozījuma izmaksu metodei.</t>
    </r>
  </si>
  <si>
    <r>
      <t xml:space="preserve">Pamatlīdzekļu vienības lielumu, saskaņā ar </t>
    </r>
    <r>
      <rPr>
        <sz val="10"/>
        <color indexed="14"/>
        <rFont val="Arial"/>
        <family val="2"/>
      </rPr>
      <t>MK Noteikumu nr. 488</t>
    </r>
    <r>
      <rPr>
        <sz val="10"/>
        <rFont val="Arial"/>
        <family val="2"/>
      </rPr>
      <t xml:space="preserve"> prasībām  un uzņēmuma specifiku noteica vadība </t>
    </r>
  </si>
  <si>
    <t>tā lietderīgās lietošanas  laiks  ir ilgāks  nekā  viens uzņēmuma parastās darbības cikls; . tā izmaksas var ticami novērtēt</t>
  </si>
  <si>
    <t>"Cinieši" Demenes pag. Daugavpils nov. 2009.02.09</t>
  </si>
  <si>
    <t>poligon</t>
  </si>
  <si>
    <t>nav noteikta</t>
  </si>
  <si>
    <t>kadastra  kods</t>
  </si>
  <si>
    <t>Poligons atrodas zemē ar nomas nosacījumiem.</t>
  </si>
  <si>
    <t>Autotransporta apdrosinasana</t>
  </si>
  <si>
    <t>1. Ilgtermiņa ieguldījumi</t>
  </si>
  <si>
    <t>Pamatlīdzekļi kopā:</t>
  </si>
  <si>
    <t>2. Apgrozāmie līdzekļi</t>
  </si>
  <si>
    <t>I. Krājumi:</t>
  </si>
  <si>
    <t>Izejvielas, pamatmateriāli un palīgmateriāli</t>
  </si>
  <si>
    <t>Nepabeigtie ražojumi</t>
  </si>
  <si>
    <t>Gatavie ražojumi un preces pārdošanai</t>
  </si>
  <si>
    <t>Nepabeigtie pasūtījumi</t>
  </si>
  <si>
    <t>II.  Pārdošanai turētie ilgtermiņa ieguldījum</t>
  </si>
  <si>
    <t>Pircēju un pasūtītāju parādi</t>
  </si>
  <si>
    <t>Citi debitori</t>
  </si>
  <si>
    <t>Izteriņa aizdevumi uzņēmuma lidzipašniekiem un vadībai</t>
  </si>
  <si>
    <t>Nākamo periodu izdevumi</t>
  </si>
  <si>
    <t>Uzkrātie ieņēmumi</t>
  </si>
  <si>
    <t>Pasīvs</t>
  </si>
  <si>
    <t>1. Pašu kapitāls:</t>
  </si>
  <si>
    <t>Akciju vai daļu kapitāls (pamatkapitāls)</t>
  </si>
  <si>
    <t>Akciju (daļu) emisijas uzcenojums</t>
  </si>
  <si>
    <t>Ilgtermiņa ieguldījumu pārvērtēšanas rezerve</t>
  </si>
  <si>
    <t>Finanšu instrumentu pārvērtēšanas rezerve</t>
  </si>
  <si>
    <t>Rezerves:</t>
  </si>
  <si>
    <t>a) likumā noteiktās rezerves</t>
  </si>
  <si>
    <t>b) rezerves pašu akcijām vai daļām</t>
  </si>
  <si>
    <t>c) sabiedrības statūtos noteiktās rezerves</t>
  </si>
  <si>
    <t>d) pārējas rezerves</t>
  </si>
  <si>
    <t>Nesadalītā peļņa:</t>
  </si>
  <si>
    <t>a) iepriekšējo gadu nesadalītā peļņa</t>
  </si>
  <si>
    <t>b) pārskata gada nesadalītā peļņa</t>
  </si>
  <si>
    <t>2.Uzkrājumi</t>
  </si>
  <si>
    <t>Citi uzkrājumi</t>
  </si>
  <si>
    <t>I. Ilgtermiņa kreditori:</t>
  </si>
  <si>
    <t>Aizņēmumi no kredītiestādēm</t>
  </si>
  <si>
    <t>Atliktas nodokļa saistības</t>
  </si>
  <si>
    <t>II. Īstermiņa kreditori:</t>
  </si>
  <si>
    <t>No pircējiem saņemtie avansi</t>
  </si>
  <si>
    <t>Parādi piegādātājiem un darbuzņēmējiem</t>
  </si>
  <si>
    <t>Uzkrātās saistības</t>
  </si>
  <si>
    <t>kontrole</t>
  </si>
  <si>
    <t>Pasīvu kopsumma:</t>
  </si>
  <si>
    <t>Pārskata gada  peļņa</t>
  </si>
  <si>
    <t>Peļņas pārnešana</t>
  </si>
  <si>
    <t>Pārskata gada peļņa</t>
  </si>
  <si>
    <t>Pamatkapitāla samazinājums</t>
  </si>
  <si>
    <t>Atlikums 2012.gada 31.decembrī</t>
  </si>
  <si>
    <t xml:space="preserve"> Paskaidrojumi pie peļņas vai zaudējumu aprēķina posteņiem</t>
  </si>
  <si>
    <t>Piezīme Nr. 1</t>
  </si>
  <si>
    <t xml:space="preserve">Neto apgrozījums </t>
  </si>
  <si>
    <t>neto apgrozījumu  pielikumā   parāda  sadalījumā  pa   pamatdarbības</t>
  </si>
  <si>
    <t>Darbības veids</t>
  </si>
  <si>
    <t>veidiem un ģeogrāfiskajiem tirgiem,</t>
  </si>
  <si>
    <t>* t. sk. ieņēmumi, apliekami ar  PVN</t>
  </si>
  <si>
    <t>Ieņēmumi no pakalpojumu sniegšanas;</t>
  </si>
  <si>
    <t>* t.sk.ieņēmumi, apliekami ar  PVN</t>
  </si>
  <si>
    <t>* T.sk.ieņēmumi, apliekami ar 0% PVN</t>
  </si>
  <si>
    <r>
      <t xml:space="preserve">Citi </t>
    </r>
    <r>
      <rPr>
        <u val="single"/>
        <sz val="10"/>
        <color indexed="10"/>
        <rFont val="Arial"/>
        <family val="2"/>
      </rPr>
      <t>(atšifrēt)</t>
    </r>
  </si>
  <si>
    <t>Kopā</t>
  </si>
  <si>
    <t>Neto apgrozījuma sadalījums pa ģeogrāfiskiem tirgiem</t>
  </si>
  <si>
    <t>Latvija</t>
  </si>
  <si>
    <t>Lietuva</t>
  </si>
  <si>
    <t>Igaunija</t>
  </si>
  <si>
    <t>Baltkrievija</t>
  </si>
  <si>
    <t>Piezīme Nr. 2</t>
  </si>
  <si>
    <t>Neto apgrozījuma gūšanai izlietotās produkcijas, preču vai pakalpojumu izmaksas ražošanas vai iegādes</t>
  </si>
  <si>
    <t>pašizmaksā.</t>
  </si>
  <si>
    <t>Izmaksu veids</t>
  </si>
  <si>
    <t>Apakšuzņēmēju izpildītie CMP</t>
  </si>
  <si>
    <t xml:space="preserve">Sociālie maksājumi </t>
  </si>
  <si>
    <t>Pamatlīdzekļu nolietojums</t>
  </si>
  <si>
    <t>Ražošanas izdevumi</t>
  </si>
  <si>
    <t>Piezīme Nr. 3</t>
  </si>
  <si>
    <t xml:space="preserve">Darbinieku algas </t>
  </si>
  <si>
    <t>Transporta izdevumi</t>
  </si>
  <si>
    <t>Reklāmas izdevumi</t>
  </si>
  <si>
    <t>Apdrošināsanas maksājumi</t>
  </si>
  <si>
    <t xml:space="preserve">Uzkrājumi neizmant.atvaļinājumiem </t>
  </si>
  <si>
    <t xml:space="preserve">Pārēije tirdzniecības izdevumi </t>
  </si>
  <si>
    <t xml:space="preserve">Sakaru pakalpojumi </t>
  </si>
  <si>
    <t>Kantora izdevumu</t>
  </si>
  <si>
    <t>Atlīdzība zv. revidentam par gada pārskata revīziju</t>
  </si>
  <si>
    <t>Dzivības ,veselibas apdrošinas.polises apmaksa</t>
  </si>
  <si>
    <t>Citi administrācijas izdevumi</t>
  </si>
  <si>
    <t>Piezīme Nr. 4</t>
  </si>
  <si>
    <t xml:space="preserve">Pārējie  saimnieciskās darbības ieņēmumi </t>
  </si>
  <si>
    <t>Ieņēmumu veidi</t>
  </si>
  <si>
    <t>Valūtas kursu starpība</t>
  </si>
  <si>
    <t>Piezīme Nr. 5</t>
  </si>
  <si>
    <t>Pārējie  saimnieciskās darbības izdevumi</t>
  </si>
  <si>
    <t>Izdevumu veidi</t>
  </si>
  <si>
    <t>Pircēju parādu norakstītās summas</t>
  </si>
  <si>
    <t>Piezīme Nr.6</t>
  </si>
  <si>
    <t>Ieņēmumu  veidi</t>
  </si>
  <si>
    <t xml:space="preserve">Aprēķinātie bankas % </t>
  </si>
  <si>
    <t>Piezīme Nr.7</t>
  </si>
  <si>
    <t>Pārējie procentu izdevumi un tamlīdzīgi izdevumi</t>
  </si>
  <si>
    <t>Piezīme Nr. 8</t>
  </si>
  <si>
    <t>Uzņēmuma ienākuma nodoklis par pārskata gadu</t>
  </si>
  <si>
    <t>Atliktais uzņēmuma ienākuma nodoklis</t>
  </si>
  <si>
    <t>Kopā:</t>
  </si>
  <si>
    <t>Piezīme Nr. 9</t>
  </si>
  <si>
    <t>Nekustamā īpašuma nodoklis</t>
  </si>
  <si>
    <t>Zemes nodoklis</t>
  </si>
  <si>
    <t>Kopa:</t>
  </si>
  <si>
    <t>Nemateriālie ieguldījumi</t>
  </si>
  <si>
    <t>Nolietojums</t>
  </si>
  <si>
    <t>Bilances vērtība uz 31.12.2011.</t>
  </si>
  <si>
    <t>Atkritumu uzglabāšana, pārkraušana un pārstrāde</t>
  </si>
  <si>
    <t>Piezīme Nr.10</t>
  </si>
  <si>
    <t>Ziņas par valdes un vadības locekļiem izsniegtajiem galvojumiem un ķīlām</t>
  </si>
  <si>
    <t>Uzņem. viegl. transportlidz. nodoklis</t>
  </si>
  <si>
    <t>2015.gada "16" februārī</t>
  </si>
  <si>
    <t>Samak-sāts</t>
  </si>
  <si>
    <t>Izejot no piesardzības principa vadība nolēma atliktā nodokļa aktīvu neatzīt.</t>
  </si>
  <si>
    <t>Pamatkapitāla pārnešana uz rezervēm</t>
  </si>
  <si>
    <t>Pārvietots</t>
  </si>
  <si>
    <t>Valdes locekļiem izsniegto galvojumu un ķīlu nav</t>
  </si>
  <si>
    <t>Personāla izmaksas</t>
  </si>
  <si>
    <t>Atlikta nodokļa uzkrājums vai prasības gada beigas bilancē</t>
  </si>
  <si>
    <t>Atlikta nodokļa uzkrājums vai prasības gada sākumā bilancē</t>
  </si>
  <si>
    <t>Pamatlīdzekļu atlikusi vērtība gada beigās bilancē</t>
  </si>
  <si>
    <t>aprēķināti par aizdevuma izmantošanas periodu. Jāpaskaidro, ja kāda parāda summa pret kredītiestādēm</t>
  </si>
  <si>
    <t>Pārnests no ilgtermiņa +</t>
  </si>
  <si>
    <t>Kohēzijas fonda ES finansējums</t>
  </si>
  <si>
    <t>Kopā īstermiņa kreditori :</t>
  </si>
  <si>
    <t>Darījumi saistīti ar īpašumu iznomāšanu, kopējais darījumu apjoms sastāda 89 341 LVL</t>
  </si>
  <si>
    <t>Pārējie izdevumi palīgmateriāli</t>
  </si>
  <si>
    <t>Izmaksas personālām</t>
  </si>
  <si>
    <t>komandējumu izdevumi</t>
  </si>
  <si>
    <t>Valūtas kursu starpība-saldo</t>
  </si>
  <si>
    <t>Procentu izdevumi pēc līzinga</t>
  </si>
  <si>
    <t>Iepriekšējo gadu nesadalītā peļņa</t>
  </si>
  <si>
    <t>Pašu kapitāls kopā</t>
  </si>
  <si>
    <t>Aprēķinātas dividendes par 2011. gadu</t>
  </si>
  <si>
    <t>c) uzkrājumu veidošana (izņemot uzkrājumus nedrošiem parādiem)</t>
  </si>
  <si>
    <t>Naudas plūsma no ārkārtas posteņiem</t>
  </si>
  <si>
    <t>Ieņēmumi nosaņemtajiem%</t>
  </si>
  <si>
    <t>2. Kreditori kopā:</t>
  </si>
  <si>
    <t>3. Kreditori:</t>
  </si>
  <si>
    <t>Zemes gabali, ēkas, būves un ilggadīgie stadījumi</t>
  </si>
  <si>
    <t>Informācija par sabiedrību</t>
  </si>
  <si>
    <t>2013.gads</t>
  </si>
  <si>
    <t xml:space="preserve">NOVIRZE, </t>
  </si>
  <si>
    <t>Apstākļi un notikumi pēc bilances datuma</t>
  </si>
  <si>
    <t>A/S "SWEDBANK" Daugavpils filiāle, HABALV22</t>
  </si>
  <si>
    <t>Bilances vērtība uz 31.12.2012.</t>
  </si>
  <si>
    <t>Pamatlīdzekļu kustības pārskats</t>
  </si>
  <si>
    <t>Ēkas un būves</t>
  </si>
  <si>
    <t>Tehnoloģiskās iekārtas</t>
  </si>
  <si>
    <t>Pārējie pamatlīdzekļi</t>
  </si>
  <si>
    <t>SĀKOTNĒJA VĒRTĪBA:</t>
  </si>
  <si>
    <t>Iegādāts</t>
  </si>
  <si>
    <t>NOLIETOJUMS:</t>
  </si>
  <si>
    <t>Aprēķināts</t>
  </si>
  <si>
    <t>Izslēgts</t>
  </si>
  <si>
    <t>ATLIKUŠI VĒRTĪBA</t>
  </si>
  <si>
    <t>Uzņēmuma nekustamā īpašuma kadastrālā vērtība</t>
  </si>
  <si>
    <t>Nekustamā īpašuma adrese</t>
  </si>
  <si>
    <t>īpašuma veids</t>
  </si>
  <si>
    <t>kadastrālā vērtība</t>
  </si>
  <si>
    <t>bilances vērtība</t>
  </si>
  <si>
    <t>kopā</t>
  </si>
  <si>
    <t>Dauga</t>
  </si>
  <si>
    <t>Kopā nekustamāis īpašums</t>
  </si>
  <si>
    <t>Piezīme Nr.12</t>
  </si>
  <si>
    <t>Pārējie vērtspapīri un ieguldījumi</t>
  </si>
  <si>
    <t>Krājumi</t>
  </si>
  <si>
    <t>Krājumu veidi</t>
  </si>
  <si>
    <t>Iegādāts vai saražots</t>
  </si>
  <si>
    <t>Pārdots vai izlietots darbībā</t>
  </si>
  <si>
    <t>Izejvielas materiala</t>
  </si>
  <si>
    <t>Preces pardošanai</t>
  </si>
  <si>
    <t>gatava produkcija</t>
  </si>
  <si>
    <t>Piezīme Nr.13</t>
  </si>
  <si>
    <t>Pircēju un pasūtitaju parādu uzskaites vērtība</t>
  </si>
  <si>
    <t>Šaubigie debitori</t>
  </si>
  <si>
    <t>Sadalījums pa valūtām</t>
  </si>
  <si>
    <t>Valūta</t>
  </si>
  <si>
    <t>EUR</t>
  </si>
  <si>
    <t>USD</t>
  </si>
  <si>
    <t>Piezīme Nr.14</t>
  </si>
  <si>
    <t>PVN par saņemtiem, bet neapmaksātaiem rēķiniem</t>
  </si>
  <si>
    <t>PVN pārmaksa (sk.pielikums 28)</t>
  </si>
  <si>
    <t>Parmaksatais PVN</t>
  </si>
  <si>
    <t>Pārējie debitori</t>
  </si>
  <si>
    <t>Piezīme Nr.15</t>
  </si>
  <si>
    <t>Nākamo periodu izmaksas</t>
  </si>
  <si>
    <t>Izdevumu veids</t>
  </si>
  <si>
    <t>Samaksāts pārskata gadā</t>
  </si>
  <si>
    <t>1.</t>
  </si>
  <si>
    <t>Telefonu apmaksa</t>
  </si>
  <si>
    <t>2.</t>
  </si>
  <si>
    <t>Preces abonēšana</t>
  </si>
  <si>
    <t>3</t>
  </si>
  <si>
    <t>4</t>
  </si>
  <si>
    <t>Piezīme Nr.17</t>
  </si>
  <si>
    <t>– 98.5% ieņēmumi no cieto sadzīves atkritumu noglabāšanas</t>
  </si>
  <si>
    <t xml:space="preserve"> -1,5% no otrreizējas produkcijas pārdošanas. </t>
  </si>
  <si>
    <t>Kopsapulces ieteiktā peļņas sadale – atstāt peļņu nesadalītu.</t>
  </si>
  <si>
    <t>SIA “ATKRITUMU APSAIMNIEKOŠANAS DIENVIDLATGALES STARPPAŠVALDĪBU ORGANIZĀCIJA"”
 (turpmāk Sabiedrība) pamatdarbības veids pārskata periodā bija :</t>
  </si>
  <si>
    <t xml:space="preserve">Pārskata gadā SIA “ATKRITUMU APSAIMNIEKOŠANAS DIENVIDLATGALES STARPPAŠVALDĪBU 
ORGANIZĀCIJA” pamatdarbība bija vērsta uz atkritumu noglabāšanu. Darījumi ar atkritumiem ieņem
 lielāko īpatsvaru Sabiedrības apgrozījumā </t>
  </si>
  <si>
    <t>SIA " ATKRITUMU APSAIMNIEKOŠANAS DIENVIDLATGALES STARPPAŠVALDĪBU 
ORGANIZĀCIJA" saīsinātā bilance:</t>
  </si>
  <si>
    <t>SIA “ATKRITUMU APSAIMNIEKOŠANAS DIENVIDLATGALES STARPPAŠVALDĪBU ORGANIZĀCIJA” 
vadība ir atbildīga par sagatavoto gada pārskatu. Gada pārskats sagatavots atbilstoši grāmatvedības 
ierakstiem un sniedz skaidru un patiesu priekšstatu par sabiedrības finansiālo stāvokli.</t>
  </si>
  <si>
    <t>06.05.2002.gada Daugavpilī</t>
  </si>
  <si>
    <t>Ģimnāzijas iela 28-2, Daugavpils</t>
  </si>
  <si>
    <t>LV84HABA0551014677321</t>
  </si>
  <si>
    <t>Daugavpils pilsētas dome, Kr.Valdemāra 1, Daugavpils</t>
  </si>
  <si>
    <t>Daugavpils novada dome, Rīgas 2, Daugavpils</t>
  </si>
  <si>
    <t>Krāslavas novada dome, Rīgas 51, Krāslava</t>
  </si>
  <si>
    <t>Ilūkstes novada dome, Brīvības iela 7, Ilūkste</t>
  </si>
  <si>
    <t>Dagdas novada dome, Alejas 4, Dagda</t>
  </si>
  <si>
    <t>Preiļu novada dome, Raiņa bulvāris 19, Preiļi</t>
  </si>
  <si>
    <t>Līvānu novada dome, Rīgas 77, Līvāni, Preiļu rajons</t>
  </si>
  <si>
    <t>Aglonas novada dome, Somersetas ielā 34, Aglona</t>
  </si>
  <si>
    <t>Vārkavas novada dome, Skolas ielā 5, Vecvārkava</t>
  </si>
  <si>
    <t>Aivars PUDĀNS</t>
  </si>
  <si>
    <t>VALSTS KASE, TRELLV22</t>
  </si>
  <si>
    <t>LV21TREL9823276002000</t>
  </si>
  <si>
    <t>Irēna ALIHIMOVIČA</t>
  </si>
  <si>
    <t>Ilgtermiņa finanšu ieguldījumi</t>
  </si>
  <si>
    <t>Atliktā nodokļa aktīvi</t>
  </si>
  <si>
    <t>Apgrozamo materiālu norakstīšana</t>
  </si>
  <si>
    <t>Ilgtermiņa finanšu ieguldījumi kopā</t>
  </si>
  <si>
    <t>Nākamo periodu ieņēmumi</t>
  </si>
  <si>
    <t>2013.gada 31.decembri</t>
  </si>
  <si>
    <t>Pamatlīdzekļu 
izveidošana
nepabeigto 
celtniecības 
objekti</t>
  </si>
  <si>
    <t>Atkritumu apglabāšana</t>
  </si>
  <si>
    <t>SPRK izmaksas (0,17%)</t>
  </si>
  <si>
    <t>Administrācijas personāla atalgojums un soc. Maksājumi</t>
  </si>
  <si>
    <t>Izmaksas kas saistītas ar viegla autotransporta lietošanu</t>
  </si>
  <si>
    <t>Investēto pamatlīdzekļu nolietojuma segšanai</t>
  </si>
  <si>
    <t>Ieņēmumi no DRN samazināšanas</t>
  </si>
  <si>
    <t>Atlikums 31.12. 2013</t>
  </si>
  <si>
    <t>Atlikums 31.12.2013</t>
  </si>
  <si>
    <t>Parmaksatais DRN</t>
  </si>
  <si>
    <t>Korekcija par 2013.gadu</t>
  </si>
  <si>
    <t>Atlikums uz 31.12.13</t>
  </si>
  <si>
    <t>SIA "AADSO"  Valdes loceklis</t>
  </si>
  <si>
    <t>SIA"Atkritumu apsaimniekošanas Dienvidlatgales
starppašvaldību organizācija"</t>
  </si>
  <si>
    <t>Atlikums 2013.gada 31.decembrī</t>
  </si>
  <si>
    <t>Dotācijas, ko apstiprina Ekonomikas Ministrija</t>
  </si>
  <si>
    <t>Piezīme Nr.16</t>
  </si>
  <si>
    <t>Naudas līdzekļi LVL un valūtā pēc LB kursa uz 31.12.2012</t>
  </si>
  <si>
    <t xml:space="preserve">Depozits AS Swedbank </t>
  </si>
  <si>
    <t>Garantijas līgums Nr.10-003858-GF no 22.01.2011.g.</t>
  </si>
  <si>
    <t>Garantijas termiņš: 2013.gada 20.janvāris.</t>
  </si>
  <si>
    <t>Garantijas saņēmejs:  .</t>
  </si>
  <si>
    <t>PASĪVS</t>
  </si>
  <si>
    <t>Pamatkapitāls</t>
  </si>
  <si>
    <t>Sabiedrības pamatkapitāls ir veidojies no akcionāru(dalībnieku) ieguldījumiem</t>
  </si>
  <si>
    <t>Daļu/akciju skaits</t>
  </si>
  <si>
    <t>Kopēja vērtība</t>
  </si>
  <si>
    <t xml:space="preserve">Kopēja vērtība </t>
  </si>
  <si>
    <t>Piezīme Nr.18</t>
  </si>
  <si>
    <t>Sabiedrības rezerves</t>
  </si>
  <si>
    <t>Rezervju veidi</t>
  </si>
  <si>
    <t>likuma noteiktas</t>
  </si>
  <si>
    <t>statutos noteikti</t>
  </si>
  <si>
    <t>pārējas</t>
  </si>
  <si>
    <t>31.12.2011</t>
  </si>
  <si>
    <t>Palielinājums no iepriekšējo gadu peļņas</t>
  </si>
  <si>
    <t>Samazinājums sakarā ar zaudējumu segšanu (-)</t>
  </si>
  <si>
    <t>Samazinājums (-)</t>
  </si>
  <si>
    <t>31.12.2012</t>
  </si>
  <si>
    <t>Piezīme Nr.19</t>
  </si>
  <si>
    <t>Neizmantoto atvalinājumu uzkrājumu rezerve</t>
  </si>
  <si>
    <t>Piezīme Nr.20</t>
  </si>
  <si>
    <t xml:space="preserve">Nesadalītā peļņa </t>
  </si>
  <si>
    <t>Nesadalīta peļņa</t>
  </si>
  <si>
    <t>Nesadallītas peļņas atlikums 31.12.2010</t>
  </si>
  <si>
    <t>Bilances dati</t>
  </si>
  <si>
    <t>Peļņa vai zaudējumi par 2011 gadu</t>
  </si>
  <si>
    <t>Samazinājums  2011.g. laikā sakarā ar: (-)</t>
  </si>
  <si>
    <t>Aprēķinātas dividendes par iepriekš. gadiem</t>
  </si>
  <si>
    <t>Segti zaudējumi</t>
  </si>
  <si>
    <t>3.</t>
  </si>
  <si>
    <t>palielināts kapitāls</t>
  </si>
  <si>
    <t>Likumā noteiktās rezerves</t>
  </si>
  <si>
    <t>Nesad. iepriekš. gadu peļņas (zaud) atlikums 2011.31.12</t>
  </si>
  <si>
    <t>Pārskata gada peļņa (zaudējumi)</t>
  </si>
  <si>
    <t>Piezīme Nr.41</t>
  </si>
  <si>
    <t>Uzkrājumi</t>
  </si>
  <si>
    <t>Patenti un licences</t>
  </si>
  <si>
    <t>Pielikumā jāsniedz detalizēta informācija par izveidoto uzkrājumu posteņiem, norādot ikviena uzkrājuma</t>
  </si>
  <si>
    <t>veidošanas pamatojumu, apjomu pārskata gada sākumā un beigās, uzkrājumu summas palielinājumu</t>
  </si>
  <si>
    <t>vai samazinājumu, paskaidrojot iemeslu un izmantotās vērtēsanas metodes.</t>
  </si>
  <si>
    <t xml:space="preserve"> īss pašreizēja pienākuma būtības apraksts un paredzamais saimniecisko labumu aizplūšanas (konkrētu saistību rašanās) laiks;</t>
  </si>
  <si>
    <t>norādījums par pašreizēja pienākuma izpildei nepieciešamās summas lieluma vai konkrētu saistību rašanās vai segšanas laika nenoteiktību. Lai nodrošinātu pilnīgu informāciju, uzņēmums atklāj galvenos pieņēmumus par nākotnes notikumiem, kuri ņemti vērā aplēsēs ;</t>
  </si>
  <si>
    <t xml:space="preserve"> paredzamās izdevumu atlīdzināšanas summas, ja tādas ir, uzrādot to aktīvu summas, kuri atzīti saistībā ar paredzamo izdevumu atlīdzināšanu;</t>
  </si>
  <si>
    <t xml:space="preserve"> ja uzkrājumu veids novērtēts, izmantojot diskontēšanu, - uzkrājumu pašreizējās vērtības un diskonta likmes izmaiņu, ja tādas ir, ietekme </t>
  </si>
  <si>
    <t>Uzkrājuma veids</t>
  </si>
  <si>
    <t>Apjoms pārskata gada sākumā</t>
  </si>
  <si>
    <t>Palielinājums</t>
  </si>
  <si>
    <t>Samazinājums</t>
  </si>
  <si>
    <t>Apjoms pārskata gada beigās</t>
  </si>
  <si>
    <t>Piezīme Nr.42</t>
  </si>
  <si>
    <t>Akcijās (daļās) pārvēršamie aizņēmumi.</t>
  </si>
  <si>
    <t>Ja uzņēmums ir izdarījis aizņēmumu, kuru var pārvērst akcijās vai daļās, jāuzrāda katra šāda aizņēmuma</t>
  </si>
  <si>
    <t>nomaksājamā summa, apmaiņas kurss un termiņi, kādos tas konvertējams uzņēmuma kapitālā.</t>
  </si>
  <si>
    <t>Jāpaskaidro, ja kāda parāda summa pret kredītiestādēm attiecas arī uz citiem bilances posteņiem</t>
  </si>
  <si>
    <t>(parādi saistītiem, radniecīgiem sabiedrībām, kredītiestādēm).</t>
  </si>
  <si>
    <t>Piezīme Nr.22</t>
  </si>
  <si>
    <t xml:space="preserve"> nosaukums</t>
  </si>
  <si>
    <t>Vispārēja informācija</t>
  </si>
  <si>
    <t>Atlikums</t>
  </si>
  <si>
    <t>Izsniegts pārskata gadā</t>
  </si>
  <si>
    <t>Atmaksāts   (-)</t>
  </si>
  <si>
    <t>Pārnests uz īstermiņa (-)</t>
  </si>
  <si>
    <t>Izsniegšanas datums</t>
  </si>
  <si>
    <t>Līguma termiņš</t>
  </si>
  <si>
    <t>% likme (gadā)</t>
  </si>
  <si>
    <t>Līgumi kopā</t>
  </si>
  <si>
    <t>1</t>
  </si>
  <si>
    <t>16.02.2002</t>
  </si>
  <si>
    <t>2.2+3m</t>
  </si>
  <si>
    <t>2</t>
  </si>
  <si>
    <t>2.0+3m</t>
  </si>
  <si>
    <t>valūta</t>
  </si>
  <si>
    <t>Parādi, kas atmaksājami ilgāk kā piecos gados pēc pārskata gada beigām, procentu likme 6.5%</t>
  </si>
  <si>
    <t>Piezīme Nr.21</t>
  </si>
  <si>
    <t>Atlikta nodokļa uzkrājums vai prasibas gada sākumā bilancē</t>
  </si>
  <si>
    <t>Pamatlidzekļu atlikusi vērtība gada beigās bilancē</t>
  </si>
  <si>
    <t>Pamatllidzekļu atlikuma vērtība nodokļu vajadzībām</t>
  </si>
  <si>
    <t>Uzkrājumi neizmantot. atvaļinājumiem</t>
  </si>
  <si>
    <t>Izveidoto uzkrājumu summa</t>
  </si>
  <si>
    <t>Atlikta nodokļa uzkrājums vai prasibas gada beigas bilancē</t>
  </si>
  <si>
    <t>Summa, kuru jāiekļauj Peļņas vai zaudējumu aprēķinā</t>
  </si>
  <si>
    <t>Piezīme Nr.46</t>
  </si>
  <si>
    <t>Parādi asociētajiem sabiedrībām</t>
  </si>
  <si>
    <t>postenī uzrādītas līdz bilances beigu datumam neatmaksātās summas.</t>
  </si>
  <si>
    <t>Piezīme Nr.47</t>
  </si>
  <si>
    <t>Pārējie kreditori.</t>
  </si>
  <si>
    <t>Postenī uzrādītas līdz bilances beigu datumam neatmaksātās summas.</t>
  </si>
  <si>
    <t>Citi aizņēmumi USD</t>
  </si>
  <si>
    <t>Citi aizņēmumi EUR</t>
  </si>
  <si>
    <t>Kopā istermiņa kreditori :</t>
  </si>
  <si>
    <t>Kreditlinija  SEB banka (kredit likme 3,25%)</t>
  </si>
  <si>
    <t>Vienas daļas  nomināla vērtība</t>
  </si>
  <si>
    <t>Pārējie</t>
  </si>
  <si>
    <t>-garantijas D31</t>
  </si>
  <si>
    <t>pievienotās vērtības nodoklis  un citi nodokļi, kas tieši saistīti ar pārdošanu.</t>
  </si>
  <si>
    <t>Paskaidrot, ja kāda parāda summa pret pārējiem kreditoriem attiecas arī uz citiem bilances posteņiem (līzings, aizņēmumi,</t>
  </si>
  <si>
    <t>parādi piegādātājiem).</t>
  </si>
  <si>
    <t>garantijas</t>
  </si>
  <si>
    <t>Noreķinu summu parādi</t>
  </si>
  <si>
    <t>Papildus pielikumā jāsniedz informācija par atmaksājamā aizņēmuma summām, kas ir lielākas par saņemtajām summām, jeb %.</t>
  </si>
  <si>
    <t>Piezīme Nr.48</t>
  </si>
  <si>
    <t>Zaudējumi no UIN deklarācijas</t>
  </si>
  <si>
    <t>Kopā pagaidu starpība</t>
  </si>
  <si>
    <t>Īstermiņa parādi</t>
  </si>
  <si>
    <t>Piezīme Nr.25</t>
  </si>
  <si>
    <t>Aizņēmumi no kredītiestādēm īstermiņa</t>
  </si>
  <si>
    <t>Uzrādītas neatmaksātās aizņēmumu summas (vai summu īstermiņa daļa), un nesamaksātie %, kas</t>
  </si>
  <si>
    <t>attiecas arī uz citiem bilances posteņiem (parādi saistītiem, radniecīgiem sabiedrībām). Jāsniedz ziņas</t>
  </si>
  <si>
    <t>par to, kas kalpo par aizņēmuma nodrošinājumu. Papildus pielikumā jāsniedz informācija par atmaksājamā</t>
  </si>
  <si>
    <t>aizņēmuma summām, kas ir lielākas par saņemtām summām, jeb % likme.</t>
  </si>
  <si>
    <t xml:space="preserve">Izsniegts pārskata gadā </t>
  </si>
  <si>
    <t>16.01.2002</t>
  </si>
  <si>
    <t>1,8%=3mUnibor</t>
  </si>
  <si>
    <t>2.05+3mEuribor</t>
  </si>
  <si>
    <t>2.25+3mUnibor</t>
  </si>
  <si>
    <t>2.2%+3mRigibor</t>
  </si>
  <si>
    <t>5</t>
  </si>
  <si>
    <t>2.25+3m Libor</t>
  </si>
  <si>
    <t>6</t>
  </si>
  <si>
    <t>2.0%+3mEuribor</t>
  </si>
  <si>
    <t xml:space="preserve">Citi aizņēmumi EUR, procentu likme no 0% līdz 6.5% </t>
  </si>
  <si>
    <t>Piezīme Nr.51</t>
  </si>
  <si>
    <t>Parādi piegādātājiem un darbuzņēmējiem uzskaites vērtība</t>
  </si>
  <si>
    <t xml:space="preserve">Pārskata gada laikā sabiedrībai ir bijuši darījumi ar saistīto uzņēmumu, kur ir veikti tirgus cenas. </t>
  </si>
  <si>
    <t>Nodokļu maksājumi</t>
  </si>
  <si>
    <t>Nokavējuma nauda</t>
  </si>
  <si>
    <t>Pārskaitīts uz citiem nodokļiem</t>
  </si>
  <si>
    <t>Uzņēmuma ienākuma nodoklis</t>
  </si>
  <si>
    <t>Akcīzes nodoklis</t>
  </si>
  <si>
    <t>Pievienotās vērtības nodoklis</t>
  </si>
  <si>
    <t>Sociālās nodrošināšanas maksājumi</t>
  </si>
  <si>
    <t xml:space="preserve">Iedzīvotāju ienākuma nodoklis </t>
  </si>
  <si>
    <t>Uzņēmējdarbības riska nodeva</t>
  </si>
  <si>
    <t>Dabas resursu nodoklis</t>
  </si>
  <si>
    <t>Pārmaksātie nodokļi</t>
  </si>
  <si>
    <t>Parāds budžetam</t>
  </si>
  <si>
    <t>Rēķini par iepriekšējo gadu, kuri saņemti pēc pārskata datuma</t>
  </si>
  <si>
    <t xml:space="preserve"> Vispārīgā informācija</t>
  </si>
  <si>
    <t>Uzņēmumā nodarbināto personu skaits</t>
  </si>
  <si>
    <t>Vidējais uzņēmumā nodarbināto personu skaits</t>
  </si>
  <si>
    <t>Piezīme Nr.29</t>
  </si>
  <si>
    <t>Izmaksu veida</t>
  </si>
  <si>
    <t>Atlīdzība par darbu</t>
  </si>
  <si>
    <t>Sociālo iemaksu izmaksas</t>
  </si>
  <si>
    <t>Piezīme Nr.30</t>
  </si>
  <si>
    <t>Atlīdzība par zvērinātu revidentu sniegtajiem pakalpojumiem:</t>
  </si>
  <si>
    <t>Valdes loceklis.</t>
  </si>
  <si>
    <t xml:space="preserve">NAUDAS PLŪSMAS PĀRSKATS PAR PERIODU, KAS NOSLĒDZĀS </t>
  </si>
  <si>
    <t>I. Pamatdarbības naudas plūsma</t>
  </si>
  <si>
    <t>Korekcijas par:</t>
  </si>
  <si>
    <t>(a) pamatlīdzekļu nolietojums</t>
  </si>
  <si>
    <t>(b) nemateriālo ieguldījumu vērtības nolietojums</t>
  </si>
  <si>
    <t>(d) peļņa vai zaudējumi no ārvalstu valūtas kursu svārstībām</t>
  </si>
  <si>
    <t>e) ieņēmumi no līdzdalības koncerna meitas un asociēto uzņēmumu kapitālos</t>
  </si>
  <si>
    <t>g) pārējie procentu ieņēmumi un tamlīdzīgi ieņēmumi</t>
  </si>
  <si>
    <t>h) ilgt. Finanšu ieguldījumu un īstermiņa vērtspapīru vērtības norakstīšana</t>
  </si>
  <si>
    <t>i) procentu maksājumi un tamlīdzīgas izmaksas</t>
  </si>
  <si>
    <t xml:space="preserve">Peļņa vai zaudējumi pirms apgrozāmo līdzekļu un īstermiņa  </t>
  </si>
  <si>
    <t>saistību atlikumu izmaiņu ietekmes korekcijām</t>
  </si>
  <si>
    <t>a) debitoru parāda atlikumu pieaugums (-) vai samazinājums (+)</t>
  </si>
  <si>
    <t>b) krājumu atlikumu pieaugums (-) vai samazinājums (+)</t>
  </si>
  <si>
    <t xml:space="preserve">c) piegādātājiem, darbuzņēmējiem un pārējiem kreditoriem maksājamo </t>
  </si>
  <si>
    <t xml:space="preserve">    parādu pieaugums (+) vai samazinājums (-)</t>
  </si>
  <si>
    <t>Bruto pamatdarbības naudas plūsma</t>
  </si>
  <si>
    <t>Izdevumi procentu maksājumiem</t>
  </si>
  <si>
    <t>Izdevumi uzņēmuma ienākuma nodokļa maksājumiem</t>
  </si>
  <si>
    <t>Naudas plūsma pirms ārkārtas posteņiem</t>
  </si>
  <si>
    <t>Pamatdarbības neto naudas plūsma</t>
  </si>
  <si>
    <t>II. Ieguldīšanas darbības naudas plūsma</t>
  </si>
  <si>
    <t>Radniecīgo vai asociēto uzņēmumu akciju vai daļu iegāde</t>
  </si>
  <si>
    <t>Ieņēmumi no radniecīgo vai asoc. uzņēm. akciju vai daļu atsavināšanas</t>
  </si>
  <si>
    <t>Pamatlīdzekļu un nemateriālo ieguldījumu iegāde</t>
  </si>
  <si>
    <t>Ieņēmumi no pamatlīdzekļu un nemateriālo ieguldījumu pārdošanas</t>
  </si>
  <si>
    <t>Izsniegtie aizdevumi</t>
  </si>
  <si>
    <t>Ieņēmumi no aizdevumu atmaksas</t>
  </si>
  <si>
    <t>Saņemtie procenti</t>
  </si>
  <si>
    <t>Saņemtās dividendes</t>
  </si>
  <si>
    <t>Ieguldīšanas darbības neto naudas plūsma</t>
  </si>
  <si>
    <t>III. Finanšu darbības naudas plūsma</t>
  </si>
  <si>
    <t>Saņemtie aizņēmumi</t>
  </si>
  <si>
    <t>Saņemtās subsīdijas, dotācijas, dāvinājumi vai ziedojumi</t>
  </si>
  <si>
    <t>Izdevumi aizņēmumu atmaksāšanai</t>
  </si>
  <si>
    <t>Izdevumi nomāta pamatlīdzekļa izpirkumam</t>
  </si>
  <si>
    <t>Finanšu darbības neto naudas plūsma</t>
  </si>
  <si>
    <t>IV. Ārvalstu valūtu kursu svārstību rezultāts</t>
  </si>
  <si>
    <t>Gada pārskata pielikumi</t>
  </si>
  <si>
    <t>1. Grāmatvedības politika</t>
  </si>
  <si>
    <t>Vispārīgie principi</t>
  </si>
  <si>
    <t xml:space="preserve">Gada pārskats ir sagatavots saskaņā ar Latvijas Republikas likumiem "Par grāmatvedību" un "Gada pārskatia likumu" </t>
  </si>
  <si>
    <t>un atbilstoši Latvijas grāmatvedības standartiem.Šī gada pārskata sastādīšanā piemēroti  Latvijas grāmatvedības standarti</t>
  </si>
  <si>
    <t>(LGS): 1.LGS "Finanšu pārskatu sagatavošanas pamatnostādnes", 2.LGS "Naudas plūsmas pārskats", 3.LGS "Notikumi pēc</t>
  </si>
  <si>
    <t>bilances datuma", 4. LGS "Grāmatvedības politikas maiņa, grāmatvedības aplēšu izmaiņas un iepriekšējo periodu kļūdas",</t>
  </si>
  <si>
    <t>5. LGS "Ilgtermiņa līgumi", 6.LGS "Ieņemumi", 7.LGS "Pamatlīdzekļi", 8.LGS "Uzkrājumi".</t>
  </si>
  <si>
    <t>Naudas plūsmas pārskats sastādīts pēc netiešās metodes.</t>
  </si>
  <si>
    <t>Grāmatvedības politika nodrošina, ka finansu pārskats sniedz informāciju, kas:</t>
  </si>
  <si>
    <t>1. Ir atbilstoša finansu pārskatu lietotājiem, lai pieņemtu lēmumus.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</si>
</sst>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quot;Ls&quot;;\-#,##0&quot;Ls&quot;"/>
    <numFmt numFmtId="187" formatCode="#,##0&quot;Ls&quot;;[Red]\-#,##0&quot;Ls&quot;"/>
    <numFmt numFmtId="188" formatCode="#,##0.00&quot;Ls&quot;;\-#,##0.00&quot;Ls&quot;"/>
    <numFmt numFmtId="189" formatCode="#,##0.00&quot;Ls&quot;;[Red]\-#,##0.00&quot;Ls&quot;"/>
    <numFmt numFmtId="190" formatCode="_-* #,##0&quot;Ls&quot;_-;\-* #,##0&quot;Ls&quot;_-;_-* &quot;-&quot;&quot;Ls&quot;_-;_-@_-"/>
    <numFmt numFmtId="191" formatCode="_-* #,##0_L_s_-;\-* #,##0_L_s_-;_-* &quot;-&quot;_L_s_-;_-@_-"/>
    <numFmt numFmtId="192" formatCode="_-* #,##0.00&quot;Ls&quot;_-;\-* #,##0.00&quot;Ls&quot;_-;_-* &quot;-&quot;??&quot;Ls&quot;_-;_-@_-"/>
    <numFmt numFmtId="193" formatCode="_-* #,##0.00_L_s_-;\-* #,##0.00_L_s_-;_-* &quot;-&quot;??_L_s_-;_-@_-"/>
    <numFmt numFmtId="194" formatCode="_(* #,##0_);_(* \(#,##0\);_(* \-_);_(@_)"/>
    <numFmt numFmtId="195" formatCode="_(* #,##0_);_(* \(#,##0\);_(* \-??_);_(@_)"/>
    <numFmt numFmtId="196" formatCode="_(* #,##0.00_);_(* \(#,##0.00\);_(* \-??_);_(@_)"/>
    <numFmt numFmtId="197" formatCode="dd/mm/yyyy&quot; (LVL) &quot;"/>
    <numFmt numFmtId="198" formatCode="0.0"/>
    <numFmt numFmtId="199" formatCode="dd/mm/yyyy\ "/>
    <numFmt numFmtId="200" formatCode="0.0000%"/>
    <numFmt numFmtId="201" formatCode="_(* #,##0.000_);_(* \(#,##0.000\);_(* \-??_);_(@_)"/>
    <numFmt numFmtId="202" formatCode="_(* #,##0.0_);_(* \(#,##0.0\);_(* \-??_);_(@_)"/>
    <numFmt numFmtId="203" formatCode="#,##0.000"/>
    <numFmt numFmtId="204" formatCode="#,##0.0"/>
    <numFmt numFmtId="205" formatCode="&quot;Yes&quot;;&quot;Yes&quot;;&quot;No&quot;"/>
    <numFmt numFmtId="206" formatCode="&quot;True&quot;;&quot;True&quot;;&quot;False&quot;"/>
    <numFmt numFmtId="207" formatCode="&quot;On&quot;;&quot;On&quot;;&quot;Off&quot;"/>
    <numFmt numFmtId="208" formatCode="[$€-2]\ #,##0.00_);[Red]\([$€-2]\ #,##0.00\)"/>
    <numFmt numFmtId="209" formatCode="000000000"/>
    <numFmt numFmtId="210" formatCode="0.000000"/>
    <numFmt numFmtId="211" formatCode="0.00000"/>
    <numFmt numFmtId="212" formatCode="0.0000"/>
    <numFmt numFmtId="213" formatCode="0.000"/>
  </numFmts>
  <fonts count="11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20"/>
      <name val="Arial"/>
      <family val="2"/>
    </font>
    <font>
      <b/>
      <sz val="10"/>
      <name val="Arial"/>
      <family val="2"/>
    </font>
    <font>
      <sz val="16"/>
      <name val="Arial"/>
      <family val="2"/>
    </font>
    <font>
      <sz val="20"/>
      <name val="Arial Black"/>
      <family val="2"/>
    </font>
    <font>
      <b/>
      <sz val="20"/>
      <name val="Arial Black"/>
      <family val="2"/>
    </font>
    <font>
      <sz val="10"/>
      <name val="Arial Black"/>
      <family val="2"/>
    </font>
    <font>
      <u val="single"/>
      <sz val="14"/>
      <name val="Arial"/>
      <family val="2"/>
    </font>
    <font>
      <b/>
      <u val="single"/>
      <sz val="12"/>
      <name val="Arial"/>
      <family val="2"/>
    </font>
    <font>
      <b/>
      <sz val="10"/>
      <color indexed="8"/>
      <name val="Arial"/>
      <family val="2"/>
    </font>
    <font>
      <b/>
      <u val="single"/>
      <sz val="10"/>
      <name val="Arial"/>
      <family val="2"/>
    </font>
    <font>
      <b/>
      <sz val="10"/>
      <color indexed="10"/>
      <name val="Arial"/>
      <family val="2"/>
    </font>
    <font>
      <sz val="10"/>
      <color indexed="10"/>
      <name val="Arial"/>
      <family val="2"/>
    </font>
    <font>
      <u val="single"/>
      <sz val="14"/>
      <color indexed="12"/>
      <name val="Arial"/>
      <family val="2"/>
    </font>
    <font>
      <sz val="10"/>
      <color indexed="12"/>
      <name val="Arial"/>
      <family val="2"/>
    </font>
    <font>
      <b/>
      <sz val="11"/>
      <name val="Arial"/>
      <family val="2"/>
    </font>
    <font>
      <b/>
      <sz val="9"/>
      <name val="Arial"/>
      <family val="2"/>
    </font>
    <font>
      <sz val="12"/>
      <name val="Arial"/>
      <family val="2"/>
    </font>
    <font>
      <sz val="11"/>
      <name val="Arial"/>
      <family val="2"/>
    </font>
    <font>
      <i/>
      <sz val="11"/>
      <name val="Arial"/>
      <family val="2"/>
    </font>
    <font>
      <sz val="9"/>
      <name val="Arial"/>
      <family val="2"/>
    </font>
    <font>
      <i/>
      <sz val="10"/>
      <name val="Arial"/>
      <family val="2"/>
    </font>
    <font>
      <b/>
      <sz val="10"/>
      <color indexed="12"/>
      <name val="Arial"/>
      <family val="2"/>
    </font>
    <font>
      <sz val="8"/>
      <name val="Arial"/>
      <family val="2"/>
    </font>
    <font>
      <b/>
      <sz val="8"/>
      <color indexed="12"/>
      <name val="Arial"/>
      <family val="2"/>
    </font>
    <font>
      <sz val="10"/>
      <color indexed="8"/>
      <name val="Arial"/>
      <family val="2"/>
    </font>
    <font>
      <b/>
      <sz val="8"/>
      <name val="Arial"/>
      <family val="2"/>
    </font>
    <font>
      <sz val="8"/>
      <color indexed="8"/>
      <name val="Arial"/>
      <family val="2"/>
    </font>
    <font>
      <sz val="8"/>
      <color indexed="10"/>
      <name val="Arial"/>
      <family val="2"/>
    </font>
    <font>
      <b/>
      <i/>
      <sz val="8"/>
      <color indexed="10"/>
      <name val="Arial"/>
      <family val="2"/>
    </font>
    <font>
      <sz val="7"/>
      <name val="Arial"/>
      <family val="2"/>
    </font>
    <font>
      <b/>
      <u val="single"/>
      <sz val="12"/>
      <color indexed="12"/>
      <name val="Arial"/>
      <family val="2"/>
    </font>
    <font>
      <b/>
      <sz val="12"/>
      <name val="Arial"/>
      <family val="2"/>
    </font>
    <font>
      <sz val="12"/>
      <name val="Times New Roman"/>
      <family val="1"/>
    </font>
    <font>
      <b/>
      <u val="single"/>
      <sz val="8"/>
      <name val="Arial"/>
      <family val="2"/>
    </font>
    <font>
      <b/>
      <sz val="7"/>
      <name val="Arial"/>
      <family val="2"/>
    </font>
    <font>
      <u val="single"/>
      <sz val="12.5"/>
      <color indexed="12"/>
      <name val="Arial"/>
      <family val="2"/>
    </font>
    <font>
      <sz val="10"/>
      <color indexed="8"/>
      <name val="Times New Roman"/>
      <family val="1"/>
    </font>
    <font>
      <sz val="12"/>
      <color indexed="8"/>
      <name val="Arial"/>
      <family val="2"/>
    </font>
    <font>
      <sz val="11"/>
      <color indexed="8"/>
      <name val="Arial"/>
      <family val="2"/>
    </font>
    <font>
      <sz val="11"/>
      <color indexed="10"/>
      <name val="Arial"/>
      <family val="2"/>
    </font>
    <font>
      <sz val="12"/>
      <color indexed="10"/>
      <name val="Arial"/>
      <family val="2"/>
    </font>
    <font>
      <b/>
      <i/>
      <sz val="11"/>
      <color indexed="10"/>
      <name val="Arial"/>
      <family val="2"/>
    </font>
    <font>
      <b/>
      <i/>
      <sz val="10"/>
      <color indexed="10"/>
      <name val="Arial"/>
      <family val="2"/>
    </font>
    <font>
      <u val="single"/>
      <sz val="12.5"/>
      <color indexed="10"/>
      <name val="Arial"/>
      <family val="2"/>
    </font>
    <font>
      <sz val="9"/>
      <color indexed="8"/>
      <name val="Times New Roman"/>
      <family val="1"/>
    </font>
    <font>
      <u val="single"/>
      <sz val="9"/>
      <name val="Arial"/>
      <family val="2"/>
    </font>
    <font>
      <b/>
      <u val="single"/>
      <sz val="14"/>
      <name val="Times New Roman"/>
      <family val="1"/>
    </font>
    <font>
      <b/>
      <sz val="10"/>
      <name val="Times New Roman"/>
      <family val="1"/>
    </font>
    <font>
      <b/>
      <sz val="12"/>
      <color indexed="10"/>
      <name val="Arial"/>
      <family val="2"/>
    </font>
    <font>
      <sz val="7"/>
      <color indexed="8"/>
      <name val="Arial"/>
      <family val="2"/>
    </font>
    <font>
      <u val="single"/>
      <sz val="10"/>
      <name val="Arial"/>
      <family val="2"/>
    </font>
    <font>
      <u val="single"/>
      <sz val="10"/>
      <color indexed="8"/>
      <name val="Arial"/>
      <family val="2"/>
    </font>
    <font>
      <b/>
      <sz val="10"/>
      <color indexed="8"/>
      <name val="Times New Roman"/>
      <family val="1"/>
    </font>
    <font>
      <u val="single"/>
      <sz val="10"/>
      <color indexed="10"/>
      <name val="Arial"/>
      <family val="2"/>
    </font>
    <font>
      <b/>
      <i/>
      <sz val="10"/>
      <name val="Arial"/>
      <family val="2"/>
    </font>
    <font>
      <b/>
      <i/>
      <sz val="10"/>
      <color indexed="8"/>
      <name val="Arial"/>
      <family val="2"/>
    </font>
    <font>
      <sz val="10"/>
      <color indexed="57"/>
      <name val="Arial"/>
      <family val="2"/>
    </font>
    <font>
      <b/>
      <sz val="10"/>
      <color indexed="57"/>
      <name val="Arial"/>
      <family val="2"/>
    </font>
    <font>
      <i/>
      <sz val="9"/>
      <name val="Arial"/>
      <family val="2"/>
    </font>
    <font>
      <b/>
      <sz val="9"/>
      <color indexed="10"/>
      <name val="Arial"/>
      <family val="2"/>
    </font>
    <font>
      <b/>
      <i/>
      <sz val="9"/>
      <name val="Arial"/>
      <family val="2"/>
    </font>
    <font>
      <b/>
      <i/>
      <sz val="8"/>
      <name val="Arial"/>
      <family val="2"/>
    </font>
    <font>
      <b/>
      <u val="single"/>
      <sz val="10"/>
      <color indexed="10"/>
      <name val="Arial"/>
      <family val="2"/>
    </font>
    <font>
      <b/>
      <i/>
      <sz val="9"/>
      <color indexed="10"/>
      <name val="Arial"/>
      <family val="2"/>
    </font>
    <font>
      <sz val="10"/>
      <name val="Tahoma"/>
      <family val="2"/>
    </font>
    <font>
      <b/>
      <sz val="10"/>
      <name val="Tahoma"/>
      <family val="2"/>
    </font>
    <font>
      <b/>
      <sz val="10"/>
      <color indexed="10"/>
      <name val="Tahoma"/>
      <family val="2"/>
    </font>
    <font>
      <b/>
      <i/>
      <sz val="9"/>
      <color indexed="8"/>
      <name val="Arial"/>
      <family val="2"/>
    </font>
    <font>
      <i/>
      <u val="single"/>
      <sz val="10"/>
      <color indexed="16"/>
      <name val="Arial"/>
      <family val="2"/>
    </font>
    <font>
      <u val="single"/>
      <sz val="11"/>
      <name val="Arial"/>
      <family val="2"/>
    </font>
    <font>
      <b/>
      <u val="single"/>
      <sz val="10"/>
      <color indexed="12"/>
      <name val="Arial"/>
      <family val="2"/>
    </font>
    <font>
      <sz val="10"/>
      <color indexed="48"/>
      <name val="Arial"/>
      <family val="2"/>
    </font>
    <font>
      <b/>
      <sz val="10"/>
      <color indexed="48"/>
      <name val="Arial"/>
      <family val="2"/>
    </font>
    <font>
      <b/>
      <u val="single"/>
      <sz val="10"/>
      <color indexed="8"/>
      <name val="Arial"/>
      <family val="2"/>
    </font>
    <font>
      <b/>
      <sz val="11"/>
      <name val="Tahoma"/>
      <family val="2"/>
    </font>
    <font>
      <sz val="10"/>
      <color indexed="10"/>
      <name val="Tahoma"/>
      <family val="2"/>
    </font>
    <font>
      <sz val="10"/>
      <color indexed="21"/>
      <name val="Tahoma"/>
      <family val="2"/>
    </font>
    <font>
      <u val="single"/>
      <sz val="10"/>
      <color indexed="21"/>
      <name val="Tahoma"/>
      <family val="2"/>
    </font>
    <font>
      <sz val="10"/>
      <color indexed="8"/>
      <name val="Tahoma"/>
      <family val="2"/>
    </font>
    <font>
      <b/>
      <sz val="10"/>
      <color indexed="21"/>
      <name val="Tahoma"/>
      <family val="2"/>
    </font>
    <font>
      <b/>
      <i/>
      <sz val="12"/>
      <name val="Arial"/>
      <family val="2"/>
    </font>
    <font>
      <b/>
      <sz val="11"/>
      <name val="Times New Roman"/>
      <family val="1"/>
    </font>
    <font>
      <sz val="11"/>
      <name val="Times New Roman"/>
      <family val="1"/>
    </font>
    <font>
      <b/>
      <i/>
      <sz val="11"/>
      <name val="Arial"/>
      <family val="2"/>
    </font>
    <font>
      <b/>
      <i/>
      <u val="single"/>
      <sz val="11"/>
      <name val="Arial"/>
      <family val="2"/>
    </font>
    <font>
      <sz val="11"/>
      <color indexed="8"/>
      <name val="Times New Roman"/>
      <family val="1"/>
    </font>
    <font>
      <i/>
      <sz val="11"/>
      <name val="Times New Roman"/>
      <family val="1"/>
    </font>
    <font>
      <u val="single"/>
      <sz val="9"/>
      <color indexed="62"/>
      <name val="Arial"/>
      <family val="2"/>
    </font>
    <font>
      <sz val="10"/>
      <color indexed="9"/>
      <name val="Arial"/>
      <family val="2"/>
    </font>
    <font>
      <b/>
      <sz val="10"/>
      <color indexed="62"/>
      <name val="Arial"/>
      <family val="2"/>
    </font>
    <font>
      <sz val="10"/>
      <color indexed="62"/>
      <name val="Arial"/>
      <family val="2"/>
    </font>
    <font>
      <b/>
      <i/>
      <sz val="10"/>
      <color indexed="62"/>
      <name val="Arial"/>
      <family val="2"/>
    </font>
    <font>
      <i/>
      <sz val="10"/>
      <color indexed="62"/>
      <name val="Arial"/>
      <family val="2"/>
    </font>
    <font>
      <b/>
      <sz val="9"/>
      <color indexed="62"/>
      <name val="Arial"/>
      <family val="2"/>
    </font>
    <font>
      <sz val="10"/>
      <color indexed="14"/>
      <name val="Arial"/>
      <family val="2"/>
    </font>
    <font>
      <sz val="9"/>
      <color indexed="30"/>
      <name val="Arial"/>
      <family val="2"/>
    </font>
    <font>
      <u val="single"/>
      <sz val="9"/>
      <color indexed="30"/>
      <name val="Arial"/>
      <family val="2"/>
    </font>
    <font>
      <sz val="9"/>
      <color indexed="62"/>
      <name val="Arial"/>
      <family val="2"/>
    </font>
    <font>
      <b/>
      <sz val="11"/>
      <color indexed="10"/>
      <name val="Arial"/>
      <family val="2"/>
    </font>
    <font>
      <u val="single"/>
      <sz val="10"/>
      <color indexed="20"/>
      <name val="Arial"/>
      <family val="2"/>
    </font>
    <font>
      <u val="single"/>
      <sz val="10"/>
      <color theme="1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double">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thin"/>
      <right style="thin"/>
      <top style="thin"/>
      <bottom style="thin"/>
    </border>
    <border>
      <left>
        <color indexed="63"/>
      </left>
      <right>
        <color indexed="63"/>
      </right>
      <top>
        <color indexed="63"/>
      </top>
      <bottom style="medium">
        <color indexed="8"/>
      </bottom>
    </border>
    <border>
      <left>
        <color indexed="63"/>
      </left>
      <right>
        <color indexed="63"/>
      </right>
      <top>
        <color indexed="63"/>
      </top>
      <bottom style="thin"/>
    </border>
    <border>
      <left>
        <color indexed="63"/>
      </left>
      <right style="thin">
        <color indexed="8"/>
      </right>
      <top style="thin">
        <color indexed="8"/>
      </top>
      <bottom>
        <color indexed="63"/>
      </bottom>
    </border>
    <border>
      <left style="medium"/>
      <right style="medium"/>
      <top style="medium"/>
      <bottom style="thin">
        <color indexed="8"/>
      </bottom>
    </border>
    <border>
      <left style="medium"/>
      <right style="medium"/>
      <top style="thin">
        <color indexed="8"/>
      </top>
      <bottom style="thin">
        <color indexed="8"/>
      </bottom>
    </border>
    <border>
      <left>
        <color indexed="63"/>
      </left>
      <right style="thin">
        <color indexed="8"/>
      </right>
      <top style="double">
        <color indexed="8"/>
      </top>
      <bottom style="thin">
        <color indexed="8"/>
      </bottom>
    </border>
    <border>
      <left>
        <color indexed="63"/>
      </left>
      <right style="thin">
        <color indexed="8"/>
      </right>
      <top style="thin">
        <color indexed="8"/>
      </top>
      <bottom style="double">
        <color indexed="8"/>
      </bottom>
    </border>
    <border>
      <left style="medium"/>
      <right style="medium"/>
      <top style="thin">
        <color indexed="8"/>
      </top>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style="double">
        <color indexed="8"/>
      </bottom>
    </border>
    <border>
      <left style="medium">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118"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42">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19" fillId="0" borderId="0" xfId="0" applyFont="1" applyBorder="1" applyAlignment="1">
      <alignment horizontal="center"/>
    </xf>
    <xf numFmtId="2" fontId="0" fillId="0" borderId="0" xfId="0" applyNumberFormat="1" applyFont="1" applyBorder="1" applyAlignment="1">
      <alignment/>
    </xf>
    <xf numFmtId="0" fontId="20" fillId="0" borderId="0" xfId="0" applyFont="1" applyBorder="1" applyAlignment="1">
      <alignment/>
    </xf>
    <xf numFmtId="0" fontId="23" fillId="0" borderId="0" xfId="0" applyFont="1" applyAlignment="1">
      <alignment/>
    </xf>
    <xf numFmtId="0" fontId="25" fillId="0" borderId="0" xfId="0" applyFont="1" applyAlignment="1">
      <alignment horizontal="center"/>
    </xf>
    <xf numFmtId="0" fontId="19" fillId="0" borderId="0" xfId="0" applyFont="1" applyAlignment="1">
      <alignment horizontal="center"/>
    </xf>
    <xf numFmtId="0" fontId="19" fillId="0" borderId="0" xfId="0" applyFont="1" applyAlignment="1">
      <alignment/>
    </xf>
    <xf numFmtId="0" fontId="26" fillId="0" borderId="0" xfId="0" applyFont="1" applyAlignment="1">
      <alignment horizontal="center"/>
    </xf>
    <xf numFmtId="0" fontId="27" fillId="0" borderId="0" xfId="0" applyFont="1" applyAlignment="1">
      <alignment/>
    </xf>
    <xf numFmtId="49" fontId="26" fillId="0" borderId="0" xfId="0" applyNumberFormat="1" applyFont="1" applyAlignment="1">
      <alignment horizontal="center"/>
    </xf>
    <xf numFmtId="0" fontId="19" fillId="0" borderId="0" xfId="0" applyFont="1" applyBorder="1" applyAlignment="1">
      <alignment/>
    </xf>
    <xf numFmtId="0" fontId="28" fillId="0" borderId="0" xfId="0" applyFont="1" applyAlignment="1">
      <alignment/>
    </xf>
    <xf numFmtId="0" fontId="26" fillId="0" borderId="0" xfId="0" applyFont="1" applyAlignment="1">
      <alignment/>
    </xf>
    <xf numFmtId="0" fontId="28" fillId="0" borderId="0" xfId="0" applyFont="1" applyBorder="1" applyAlignment="1">
      <alignment/>
    </xf>
    <xf numFmtId="0" fontId="29" fillId="0" borderId="0" xfId="0" applyFont="1" applyAlignment="1">
      <alignment/>
    </xf>
    <xf numFmtId="0" fontId="24"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5" fillId="0" borderId="0" xfId="0" applyFont="1" applyAlignment="1">
      <alignment/>
    </xf>
    <xf numFmtId="0" fontId="36" fillId="0" borderId="0" xfId="0" applyFont="1" applyAlignment="1">
      <alignment/>
    </xf>
    <xf numFmtId="0" fontId="36" fillId="0" borderId="0" xfId="0" applyFont="1" applyBorder="1" applyAlignment="1">
      <alignment/>
    </xf>
    <xf numFmtId="0" fontId="0" fillId="0" borderId="0" xfId="0" applyFont="1" applyAlignment="1">
      <alignment horizontal="center"/>
    </xf>
    <xf numFmtId="0" fontId="38" fillId="0" borderId="0" xfId="0" applyFont="1" applyAlignment="1">
      <alignment/>
    </xf>
    <xf numFmtId="0" fontId="25" fillId="0" borderId="0" xfId="0" applyFont="1" applyAlignment="1">
      <alignment/>
    </xf>
    <xf numFmtId="0" fontId="27" fillId="0" borderId="0" xfId="0" applyFont="1" applyAlignment="1">
      <alignment/>
    </xf>
    <xf numFmtId="0" fontId="39" fillId="0" borderId="0" xfId="0" applyFont="1" applyBorder="1" applyAlignment="1">
      <alignment horizontal="center"/>
    </xf>
    <xf numFmtId="0" fontId="33" fillId="0" borderId="0" xfId="0" applyFont="1" applyBorder="1" applyAlignment="1">
      <alignment horizontal="center"/>
    </xf>
    <xf numFmtId="0" fontId="31" fillId="0" borderId="0" xfId="0" applyFont="1" applyBorder="1" applyAlignment="1">
      <alignment horizontal="center"/>
    </xf>
    <xf numFmtId="0" fontId="40" fillId="0" borderId="0" xfId="0" applyFont="1" applyBorder="1" applyAlignment="1">
      <alignment/>
    </xf>
    <xf numFmtId="0" fontId="41" fillId="0" borderId="0" xfId="0" applyFont="1" applyBorder="1" applyAlignment="1">
      <alignment horizontal="center"/>
    </xf>
    <xf numFmtId="1" fontId="0" fillId="0" borderId="0" xfId="0" applyNumberFormat="1" applyFont="1" applyBorder="1" applyAlignment="1">
      <alignment horizontal="right"/>
    </xf>
    <xf numFmtId="1" fontId="42" fillId="0" borderId="0" xfId="0" applyNumberFormat="1" applyFont="1" applyBorder="1" applyAlignment="1">
      <alignment horizontal="right"/>
    </xf>
    <xf numFmtId="0" fontId="43" fillId="0" borderId="0" xfId="0" applyFont="1" applyBorder="1" applyAlignment="1">
      <alignment/>
    </xf>
    <xf numFmtId="1" fontId="19" fillId="0" borderId="0" xfId="0" applyNumberFormat="1" applyFont="1" applyBorder="1" applyAlignment="1">
      <alignment horizontal="right"/>
    </xf>
    <xf numFmtId="0" fontId="19" fillId="0" borderId="0" xfId="0" applyFont="1" applyBorder="1" applyAlignment="1">
      <alignment horizontal="right"/>
    </xf>
    <xf numFmtId="0" fontId="40" fillId="0" borderId="0" xfId="0" applyFont="1" applyAlignment="1">
      <alignment/>
    </xf>
    <xf numFmtId="0" fontId="41" fillId="0" borderId="0" xfId="0" applyFont="1" applyAlignment="1">
      <alignment horizontal="center" vertical="center"/>
    </xf>
    <xf numFmtId="1" fontId="42" fillId="0" borderId="0" xfId="0" applyNumberFormat="1" applyFont="1" applyAlignment="1">
      <alignment horizontal="right"/>
    </xf>
    <xf numFmtId="0" fontId="0" fillId="0" borderId="0" xfId="0" applyFont="1" applyAlignment="1">
      <alignment horizontal="right"/>
    </xf>
    <xf numFmtId="1" fontId="0" fillId="0" borderId="0" xfId="0" applyNumberFormat="1" applyFont="1" applyAlignment="1">
      <alignment horizontal="right"/>
    </xf>
    <xf numFmtId="0" fontId="44" fillId="0" borderId="0" xfId="0" applyFont="1" applyAlignment="1">
      <alignment/>
    </xf>
    <xf numFmtId="0" fontId="45" fillId="0" borderId="0" xfId="0" applyFont="1" applyAlignment="1">
      <alignment/>
    </xf>
    <xf numFmtId="0" fontId="29" fillId="0" borderId="0" xfId="0" applyFont="1" applyAlignment="1">
      <alignment horizontal="right"/>
    </xf>
    <xf numFmtId="0" fontId="29" fillId="0" borderId="0" xfId="0" applyFont="1" applyBorder="1" applyAlignment="1">
      <alignment horizontal="right"/>
    </xf>
    <xf numFmtId="0" fontId="43" fillId="0" borderId="0" xfId="0" applyFont="1" applyAlignment="1">
      <alignment/>
    </xf>
    <xf numFmtId="0" fontId="41" fillId="0" borderId="0" xfId="0" applyFont="1" applyAlignment="1">
      <alignment horizontal="center"/>
    </xf>
    <xf numFmtId="0" fontId="0" fillId="0" borderId="0" xfId="0" applyFont="1" applyBorder="1" applyAlignment="1">
      <alignment horizontal="right"/>
    </xf>
    <xf numFmtId="1" fontId="19" fillId="0" borderId="0" xfId="0" applyNumberFormat="1" applyFont="1" applyBorder="1" applyAlignment="1">
      <alignment/>
    </xf>
    <xf numFmtId="0" fontId="46" fillId="0" borderId="0" xfId="0" applyFont="1" applyAlignment="1">
      <alignment/>
    </xf>
    <xf numFmtId="0" fontId="0" fillId="0" borderId="0" xfId="0" applyFont="1" applyBorder="1" applyAlignment="1">
      <alignment/>
    </xf>
    <xf numFmtId="0" fontId="47" fillId="0" borderId="0" xfId="0" applyFont="1" applyBorder="1" applyAlignment="1">
      <alignment/>
    </xf>
    <xf numFmtId="1" fontId="0" fillId="0" borderId="0" xfId="0" applyNumberFormat="1" applyFont="1" applyAlignment="1">
      <alignment/>
    </xf>
    <xf numFmtId="0" fontId="25" fillId="0" borderId="0" xfId="0" applyFont="1" applyBorder="1" applyAlignment="1">
      <alignment/>
    </xf>
    <xf numFmtId="0" fontId="48" fillId="0" borderId="0" xfId="0" applyFont="1" applyBorder="1" applyAlignment="1">
      <alignment/>
    </xf>
    <xf numFmtId="0" fontId="49" fillId="0" borderId="0" xfId="0" applyFont="1" applyBorder="1" applyAlignment="1">
      <alignment/>
    </xf>
    <xf numFmtId="0" fontId="41" fillId="0" borderId="0" xfId="0" applyFont="1" applyBorder="1" applyAlignment="1">
      <alignment/>
    </xf>
    <xf numFmtId="0" fontId="31" fillId="0" borderId="0" xfId="0" applyFont="1" applyBorder="1" applyAlignment="1">
      <alignment/>
    </xf>
    <xf numFmtId="0" fontId="50" fillId="0" borderId="0" xfId="0" applyFont="1" applyAlignment="1">
      <alignment horizontal="justify"/>
    </xf>
    <xf numFmtId="0" fontId="34" fillId="0" borderId="0" xfId="0" applyFont="1" applyBorder="1" applyAlignment="1">
      <alignment/>
    </xf>
    <xf numFmtId="0" fontId="34" fillId="0" borderId="0" xfId="0" applyFont="1" applyAlignment="1">
      <alignment/>
    </xf>
    <xf numFmtId="0" fontId="25" fillId="0" borderId="0" xfId="0" applyFont="1" applyAlignment="1">
      <alignment/>
    </xf>
    <xf numFmtId="0" fontId="51" fillId="0" borderId="0" xfId="0" applyFont="1" applyAlignment="1">
      <alignment/>
    </xf>
    <xf numFmtId="0" fontId="34" fillId="0" borderId="0" xfId="0" applyFont="1" applyBorder="1" applyAlignment="1">
      <alignment/>
    </xf>
    <xf numFmtId="0" fontId="52" fillId="0" borderId="0" xfId="0" applyFont="1" applyBorder="1" applyAlignment="1">
      <alignment horizontal="center"/>
    </xf>
    <xf numFmtId="0" fontId="49" fillId="0" borderId="10" xfId="0" applyFont="1" applyBorder="1" applyAlignment="1">
      <alignment horizontal="center"/>
    </xf>
    <xf numFmtId="0" fontId="49" fillId="0" borderId="11" xfId="0" applyFont="1" applyBorder="1" applyAlignment="1">
      <alignment horizontal="center"/>
    </xf>
    <xf numFmtId="0" fontId="53" fillId="0" borderId="0" xfId="53" applyNumberFormat="1" applyFont="1" applyFill="1" applyBorder="1" applyAlignment="1" applyProtection="1">
      <alignment/>
      <protection/>
    </xf>
    <xf numFmtId="0" fontId="49" fillId="0" borderId="12" xfId="0" applyFont="1" applyBorder="1" applyAlignment="1">
      <alignment horizontal="center"/>
    </xf>
    <xf numFmtId="0" fontId="49" fillId="0" borderId="13" xfId="0" applyFont="1" applyBorder="1" applyAlignment="1">
      <alignment horizontal="center"/>
    </xf>
    <xf numFmtId="0" fontId="43" fillId="0" borderId="0" xfId="0" applyFont="1" applyBorder="1" applyAlignment="1">
      <alignment horizontal="center"/>
    </xf>
    <xf numFmtId="0" fontId="49" fillId="0" borderId="0" xfId="0" applyFont="1" applyAlignment="1">
      <alignment horizontal="center"/>
    </xf>
    <xf numFmtId="0" fontId="35" fillId="0" borderId="0" xfId="0" applyFont="1" applyBorder="1" applyAlignment="1">
      <alignment/>
    </xf>
    <xf numFmtId="0" fontId="51" fillId="0" borderId="0" xfId="53" applyNumberFormat="1" applyFont="1" applyFill="1" applyBorder="1" applyAlignment="1" applyProtection="1">
      <alignment horizontal="center"/>
      <protection/>
    </xf>
    <xf numFmtId="0" fontId="35" fillId="0" borderId="0" xfId="0" applyFont="1" applyAlignment="1">
      <alignment/>
    </xf>
    <xf numFmtId="0" fontId="32" fillId="0" borderId="0" xfId="0" applyFont="1" applyAlignment="1">
      <alignment/>
    </xf>
    <xf numFmtId="0" fontId="43" fillId="0" borderId="0" xfId="0" applyFont="1" applyAlignment="1">
      <alignment horizontal="center"/>
    </xf>
    <xf numFmtId="0" fontId="51" fillId="0" borderId="0" xfId="53" applyNumberFormat="1" applyFont="1" applyFill="1" applyBorder="1" applyAlignment="1" applyProtection="1">
      <alignment horizontal="center" vertical="center"/>
      <protection/>
    </xf>
    <xf numFmtId="0" fontId="56" fillId="0" borderId="0" xfId="0" applyFont="1" applyAlignment="1">
      <alignment/>
    </xf>
    <xf numFmtId="0" fontId="57" fillId="0" borderId="0" xfId="0" applyFont="1" applyAlignment="1">
      <alignment/>
    </xf>
    <xf numFmtId="1" fontId="49" fillId="0" borderId="0" xfId="0" applyNumberFormat="1" applyFont="1" applyBorder="1" applyAlignment="1">
      <alignment horizontal="right"/>
    </xf>
    <xf numFmtId="0" fontId="51" fillId="0" borderId="0" xfId="0" applyFont="1" applyAlignment="1">
      <alignment horizontal="center"/>
    </xf>
    <xf numFmtId="1" fontId="49" fillId="0" borderId="0" xfId="0" applyNumberFormat="1" applyFont="1" applyBorder="1" applyAlignment="1">
      <alignment/>
    </xf>
    <xf numFmtId="0" fontId="59" fillId="0" borderId="0" xfId="0" applyFont="1" applyAlignment="1">
      <alignment/>
    </xf>
    <xf numFmtId="0" fontId="58" fillId="0" borderId="0" xfId="0" applyFont="1" applyAlignment="1">
      <alignment/>
    </xf>
    <xf numFmtId="0" fontId="34" fillId="0" borderId="0" xfId="0" applyFont="1" applyBorder="1" applyAlignment="1">
      <alignment/>
    </xf>
    <xf numFmtId="0" fontId="37" fillId="0" borderId="0" xfId="0" applyFont="1" applyAlignment="1">
      <alignment/>
    </xf>
    <xf numFmtId="0" fontId="25" fillId="0" borderId="0" xfId="0" applyFont="1" applyBorder="1" applyAlignment="1">
      <alignment/>
    </xf>
    <xf numFmtId="0" fontId="37" fillId="0" borderId="0" xfId="0" applyFont="1" applyBorder="1" applyAlignment="1">
      <alignment/>
    </xf>
    <xf numFmtId="0" fontId="19" fillId="0" borderId="14" xfId="0" applyFont="1" applyBorder="1" applyAlignment="1">
      <alignment horizontal="center"/>
    </xf>
    <xf numFmtId="0" fontId="37" fillId="0" borderId="0" xfId="0" applyFont="1" applyBorder="1" applyAlignment="1">
      <alignment horizontal="center"/>
    </xf>
    <xf numFmtId="0" fontId="19" fillId="0" borderId="0" xfId="0" applyFont="1" applyAlignment="1">
      <alignment/>
    </xf>
    <xf numFmtId="1" fontId="34" fillId="0" borderId="0" xfId="0" applyNumberFormat="1" applyFont="1" applyBorder="1" applyAlignment="1">
      <alignment horizontal="right"/>
    </xf>
    <xf numFmtId="0" fontId="19" fillId="0" borderId="0" xfId="0" applyFont="1" applyFill="1" applyBorder="1" applyAlignment="1">
      <alignment/>
    </xf>
    <xf numFmtId="0" fontId="0" fillId="0" borderId="0" xfId="0" applyFont="1" applyFill="1" applyBorder="1" applyAlignment="1">
      <alignment/>
    </xf>
    <xf numFmtId="1" fontId="34" fillId="0" borderId="0" xfId="0" applyNumberFormat="1" applyFont="1" applyBorder="1" applyAlignment="1">
      <alignment/>
    </xf>
    <xf numFmtId="1" fontId="58" fillId="0" borderId="0" xfId="0" applyNumberFormat="1" applyFont="1" applyBorder="1" applyAlignment="1">
      <alignment/>
    </xf>
    <xf numFmtId="0" fontId="49" fillId="0" borderId="0" xfId="0" applyFont="1" applyBorder="1" applyAlignment="1">
      <alignment/>
    </xf>
    <xf numFmtId="1" fontId="55" fillId="0" borderId="0" xfId="0" applyNumberFormat="1" applyFont="1" applyBorder="1" applyAlignment="1">
      <alignment/>
    </xf>
    <xf numFmtId="0" fontId="60" fillId="0" borderId="0" xfId="0" applyFont="1" applyBorder="1" applyAlignment="1">
      <alignment/>
    </xf>
    <xf numFmtId="0" fontId="31" fillId="0" borderId="0" xfId="0" applyFont="1" applyBorder="1" applyAlignment="1">
      <alignment/>
    </xf>
    <xf numFmtId="0" fontId="37" fillId="0" borderId="0" xfId="0" applyFont="1" applyAlignment="1">
      <alignment/>
    </xf>
    <xf numFmtId="0" fontId="29" fillId="0" borderId="0" xfId="0" applyFont="1" applyAlignment="1">
      <alignment/>
    </xf>
    <xf numFmtId="0" fontId="37" fillId="0" borderId="0" xfId="0" applyFont="1" applyAlignment="1">
      <alignment horizontal="center"/>
    </xf>
    <xf numFmtId="0" fontId="19" fillId="0" borderId="0" xfId="0" applyFont="1" applyFill="1" applyBorder="1" applyAlignment="1">
      <alignment horizontal="center"/>
    </xf>
    <xf numFmtId="0" fontId="61" fillId="0" borderId="0" xfId="53" applyNumberFormat="1" applyFont="1" applyFill="1" applyBorder="1" applyAlignment="1" applyProtection="1">
      <alignment/>
      <protection/>
    </xf>
    <xf numFmtId="0" fontId="28" fillId="0" borderId="0" xfId="0" applyFont="1" applyAlignment="1">
      <alignment/>
    </xf>
    <xf numFmtId="0" fontId="0" fillId="0" borderId="0" xfId="0" applyFont="1" applyFill="1" applyBorder="1" applyAlignment="1">
      <alignment horizontal="center"/>
    </xf>
    <xf numFmtId="0" fontId="19" fillId="0" borderId="0" xfId="0" applyFont="1" applyBorder="1" applyAlignment="1">
      <alignment/>
    </xf>
    <xf numFmtId="0" fontId="37" fillId="0" borderId="0" xfId="0" applyFont="1" applyBorder="1" applyAlignment="1">
      <alignment horizontal="center"/>
    </xf>
    <xf numFmtId="0" fontId="63" fillId="0" borderId="0" xfId="0" applyFont="1" applyBorder="1" applyAlignment="1">
      <alignment horizontal="center"/>
    </xf>
    <xf numFmtId="3" fontId="34" fillId="0" borderId="0" xfId="0" applyNumberFormat="1" applyFont="1" applyBorder="1" applyAlignment="1">
      <alignment/>
    </xf>
    <xf numFmtId="0" fontId="33" fillId="0" borderId="0" xfId="0" applyFont="1" applyBorder="1" applyAlignment="1">
      <alignment horizontal="center"/>
    </xf>
    <xf numFmtId="1" fontId="29" fillId="0" borderId="0" xfId="0" applyNumberFormat="1" applyFont="1" applyAlignment="1">
      <alignment/>
    </xf>
    <xf numFmtId="0" fontId="60" fillId="0" borderId="0" xfId="0" applyFont="1" applyAlignment="1">
      <alignment/>
    </xf>
    <xf numFmtId="0" fontId="0" fillId="0" borderId="0" xfId="0" applyFont="1" applyBorder="1" applyAlignment="1">
      <alignment/>
    </xf>
    <xf numFmtId="0" fontId="31" fillId="0" borderId="0" xfId="0" applyFont="1" applyBorder="1" applyAlignment="1">
      <alignment/>
    </xf>
    <xf numFmtId="0" fontId="0" fillId="0" borderId="0" xfId="0" applyFont="1" applyBorder="1" applyAlignment="1">
      <alignment horizontal="center"/>
    </xf>
    <xf numFmtId="0" fontId="25" fillId="0" borderId="0" xfId="0" applyFont="1" applyAlignment="1">
      <alignment horizontal="left"/>
    </xf>
    <xf numFmtId="0" fontId="0" fillId="0" borderId="15" xfId="0" applyFont="1" applyBorder="1" applyAlignment="1">
      <alignment/>
    </xf>
    <xf numFmtId="0" fontId="65" fillId="0" borderId="15" xfId="0" applyFont="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1" fontId="66" fillId="0" borderId="0" xfId="0" applyNumberFormat="1" applyFont="1" applyAlignment="1">
      <alignment/>
    </xf>
    <xf numFmtId="14" fontId="65" fillId="24" borderId="0" xfId="0" applyNumberFormat="1" applyFont="1" applyFill="1" applyBorder="1" applyAlignment="1">
      <alignment horizontal="left"/>
    </xf>
    <xf numFmtId="0" fontId="49" fillId="24" borderId="0" xfId="0" applyFont="1" applyFill="1" applyBorder="1" applyAlignment="1">
      <alignment horizontal="center"/>
    </xf>
    <xf numFmtId="0" fontId="0" fillId="0" borderId="0" xfId="0" applyFont="1" applyBorder="1" applyAlignment="1">
      <alignment horizontal="center"/>
    </xf>
    <xf numFmtId="0" fontId="42" fillId="0" borderId="0" xfId="0" applyFont="1" applyBorder="1" applyAlignment="1">
      <alignment/>
    </xf>
    <xf numFmtId="0" fontId="42" fillId="0" borderId="0" xfId="0" applyFont="1" applyBorder="1" applyAlignment="1">
      <alignment horizontal="center"/>
    </xf>
    <xf numFmtId="0" fontId="42" fillId="0" borderId="0" xfId="0" applyFont="1" applyBorder="1" applyAlignment="1">
      <alignment/>
    </xf>
    <xf numFmtId="0" fontId="67" fillId="0" borderId="0" xfId="0" applyFont="1" applyBorder="1" applyAlignment="1">
      <alignment horizontal="center"/>
    </xf>
    <xf numFmtId="0" fontId="28" fillId="0" borderId="0" xfId="0" applyFont="1" applyAlignment="1">
      <alignment horizontal="left"/>
    </xf>
    <xf numFmtId="0" fontId="68" fillId="0" borderId="0" xfId="0" applyFont="1" applyAlignment="1">
      <alignment/>
    </xf>
    <xf numFmtId="0" fontId="19" fillId="0" borderId="12" xfId="0" applyFont="1" applyBorder="1" applyAlignment="1">
      <alignment horizontal="center"/>
    </xf>
    <xf numFmtId="1" fontId="19" fillId="0" borderId="0" xfId="0" applyNumberFormat="1" applyFont="1" applyBorder="1" applyAlignment="1">
      <alignment horizontal="center"/>
    </xf>
    <xf numFmtId="0" fontId="0" fillId="0" borderId="0" xfId="0" applyFont="1" applyAlignment="1">
      <alignment wrapText="1"/>
    </xf>
    <xf numFmtId="1" fontId="28" fillId="0" borderId="0" xfId="0" applyNumberFormat="1" applyFont="1" applyAlignment="1">
      <alignment horizontal="left"/>
    </xf>
    <xf numFmtId="1" fontId="26" fillId="0" borderId="0" xfId="0" applyNumberFormat="1" applyFont="1" applyBorder="1" applyAlignment="1">
      <alignment horizontal="center"/>
    </xf>
    <xf numFmtId="1" fontId="26" fillId="0" borderId="0" xfId="0" applyNumberFormat="1" applyFont="1" applyBorder="1" applyAlignment="1">
      <alignment horizontal="right"/>
    </xf>
    <xf numFmtId="0" fontId="26" fillId="0" borderId="12" xfId="0" applyFont="1" applyBorder="1" applyAlignment="1">
      <alignment horizontal="center"/>
    </xf>
    <xf numFmtId="0" fontId="28" fillId="0" borderId="0" xfId="0" applyFont="1" applyFill="1" applyAlignment="1">
      <alignment horizontal="left"/>
    </xf>
    <xf numFmtId="0" fontId="42" fillId="0" borderId="0" xfId="0" applyFont="1" applyAlignment="1">
      <alignment/>
    </xf>
    <xf numFmtId="0" fontId="0" fillId="0" borderId="0" xfId="0" applyFont="1" applyFill="1" applyAlignment="1">
      <alignment/>
    </xf>
    <xf numFmtId="1" fontId="28" fillId="0" borderId="0" xfId="0" applyNumberFormat="1" applyFont="1" applyFill="1" applyAlignment="1">
      <alignment horizontal="left"/>
    </xf>
    <xf numFmtId="0" fontId="19" fillId="0" borderId="0" xfId="0" applyFont="1" applyFill="1" applyAlignment="1">
      <alignment/>
    </xf>
    <xf numFmtId="0" fontId="60" fillId="0" borderId="0" xfId="0" applyFont="1" applyAlignment="1">
      <alignment/>
    </xf>
    <xf numFmtId="0" fontId="42" fillId="0" borderId="0" xfId="0" applyFont="1" applyAlignment="1">
      <alignment horizontal="right"/>
    </xf>
    <xf numFmtId="0" fontId="19" fillId="0" borderId="0" xfId="0" applyFont="1" applyAlignment="1">
      <alignment horizontal="right"/>
    </xf>
    <xf numFmtId="2" fontId="19" fillId="0" borderId="0" xfId="0" applyNumberFormat="1" applyFont="1" applyFill="1" applyAlignment="1">
      <alignment/>
    </xf>
    <xf numFmtId="2" fontId="28" fillId="0" borderId="0" xfId="0" applyNumberFormat="1" applyFont="1" applyFill="1" applyAlignment="1">
      <alignment horizontal="left"/>
    </xf>
    <xf numFmtId="0" fontId="26" fillId="0" borderId="0" xfId="0" applyFont="1" applyBorder="1" applyAlignment="1">
      <alignment horizontal="center"/>
    </xf>
    <xf numFmtId="194" fontId="42" fillId="0" borderId="0" xfId="0" applyNumberFormat="1" applyFont="1" applyAlignment="1">
      <alignment horizontal="right"/>
    </xf>
    <xf numFmtId="194" fontId="42" fillId="0" borderId="0" xfId="0" applyNumberFormat="1" applyFont="1" applyBorder="1" applyAlignment="1">
      <alignment horizontal="right"/>
    </xf>
    <xf numFmtId="194" fontId="26" fillId="0" borderId="14" xfId="0" applyNumberFormat="1" applyFont="1" applyBorder="1" applyAlignment="1">
      <alignment horizontal="right"/>
    </xf>
    <xf numFmtId="0" fontId="72" fillId="0" borderId="0" xfId="0" applyFont="1" applyAlignment="1">
      <alignment/>
    </xf>
    <xf numFmtId="0" fontId="0" fillId="0" borderId="0" xfId="0" applyFont="1" applyAlignment="1">
      <alignment/>
    </xf>
    <xf numFmtId="1" fontId="28" fillId="0" borderId="0" xfId="0" applyNumberFormat="1" applyFont="1" applyBorder="1" applyAlignment="1">
      <alignment horizontal="right"/>
    </xf>
    <xf numFmtId="1" fontId="73" fillId="0" borderId="0" xfId="0" applyNumberFormat="1" applyFont="1" applyBorder="1" applyAlignment="1">
      <alignment horizontal="right"/>
    </xf>
    <xf numFmtId="1" fontId="60" fillId="0" borderId="0" xfId="0" applyNumberFormat="1" applyFont="1" applyBorder="1" applyAlignment="1">
      <alignment horizontal="right"/>
    </xf>
    <xf numFmtId="0" fontId="42" fillId="0" borderId="0" xfId="0" applyFont="1" applyAlignment="1">
      <alignment wrapText="1"/>
    </xf>
    <xf numFmtId="0" fontId="19" fillId="0" borderId="15" xfId="0" applyFont="1" applyBorder="1" applyAlignment="1">
      <alignment/>
    </xf>
    <xf numFmtId="1" fontId="0" fillId="0" borderId="0" xfId="0" applyNumberFormat="1" applyFont="1" applyBorder="1" applyAlignment="1">
      <alignment/>
    </xf>
    <xf numFmtId="1" fontId="19" fillId="0" borderId="14" xfId="0" applyNumberFormat="1" applyFont="1" applyBorder="1" applyAlignment="1">
      <alignment/>
    </xf>
    <xf numFmtId="2" fontId="28" fillId="0" borderId="0" xfId="0" applyNumberFormat="1" applyFont="1" applyAlignment="1">
      <alignment horizontal="left"/>
    </xf>
    <xf numFmtId="0" fontId="26" fillId="0" borderId="0" xfId="0" applyFont="1" applyFill="1" applyAlignment="1">
      <alignment horizontal="right"/>
    </xf>
    <xf numFmtId="0" fontId="19" fillId="0" borderId="0" xfId="0" applyFont="1" applyFill="1" applyAlignment="1">
      <alignment horizontal="center"/>
    </xf>
    <xf numFmtId="0" fontId="19" fillId="0" borderId="10" xfId="0" applyFont="1" applyFill="1" applyBorder="1" applyAlignment="1">
      <alignment horizontal="center"/>
    </xf>
    <xf numFmtId="1" fontId="19" fillId="0" borderId="0" xfId="0" applyNumberFormat="1" applyFont="1" applyFill="1" applyBorder="1" applyAlignment="1">
      <alignment/>
    </xf>
    <xf numFmtId="2" fontId="19" fillId="0" borderId="0" xfId="0" applyNumberFormat="1" applyFont="1" applyFill="1" applyBorder="1" applyAlignment="1">
      <alignment/>
    </xf>
    <xf numFmtId="0" fontId="26" fillId="0" borderId="0" xfId="0" applyFont="1" applyFill="1" applyBorder="1" applyAlignment="1">
      <alignment horizontal="right"/>
    </xf>
    <xf numFmtId="196" fontId="0" fillId="0" borderId="0" xfId="0" applyNumberFormat="1" applyFont="1" applyFill="1" applyBorder="1" applyAlignment="1">
      <alignment/>
    </xf>
    <xf numFmtId="195" fontId="0" fillId="0" borderId="0" xfId="0" applyNumberFormat="1" applyFont="1" applyFill="1" applyBorder="1" applyAlignment="1">
      <alignment horizontal="center"/>
    </xf>
    <xf numFmtId="195" fontId="19" fillId="0" borderId="0" xfId="0" applyNumberFormat="1" applyFont="1" applyFill="1" applyBorder="1" applyAlignment="1">
      <alignment/>
    </xf>
    <xf numFmtId="0" fontId="0" fillId="0" borderId="0" xfId="0" applyFont="1" applyFill="1" applyBorder="1" applyAlignment="1">
      <alignment horizontal="center"/>
    </xf>
    <xf numFmtId="2" fontId="19" fillId="0" borderId="0" xfId="0" applyNumberFormat="1" applyFont="1" applyBorder="1" applyAlignment="1">
      <alignment/>
    </xf>
    <xf numFmtId="0" fontId="19" fillId="0" borderId="0" xfId="0" applyFont="1" applyBorder="1" applyAlignment="1">
      <alignment/>
    </xf>
    <xf numFmtId="1" fontId="29" fillId="0" borderId="0" xfId="0" applyNumberFormat="1" applyFont="1" applyBorder="1" applyAlignment="1">
      <alignment/>
    </xf>
    <xf numFmtId="1" fontId="28" fillId="0" borderId="0" xfId="0" applyNumberFormat="1" applyFont="1" applyBorder="1" applyAlignment="1">
      <alignment/>
    </xf>
    <xf numFmtId="1" fontId="0" fillId="0" borderId="0" xfId="0" applyNumberFormat="1" applyFont="1" applyBorder="1" applyAlignment="1">
      <alignment/>
    </xf>
    <xf numFmtId="0" fontId="74" fillId="0" borderId="0" xfId="0" applyFont="1" applyAlignment="1">
      <alignment/>
    </xf>
    <xf numFmtId="1" fontId="75" fillId="0" borderId="0" xfId="0" applyNumberFormat="1" applyFont="1" applyBorder="1" applyAlignment="1">
      <alignment/>
    </xf>
    <xf numFmtId="0" fontId="77" fillId="0" borderId="0" xfId="0" applyFont="1" applyAlignment="1">
      <alignment horizontal="left"/>
    </xf>
    <xf numFmtId="0" fontId="33" fillId="0" borderId="15" xfId="0" applyFont="1" applyFill="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2" fontId="19" fillId="0" borderId="15" xfId="0" applyNumberFormat="1" applyFont="1" applyFill="1" applyBorder="1" applyAlignment="1">
      <alignment/>
    </xf>
    <xf numFmtId="0" fontId="28" fillId="0" borderId="0" xfId="0" applyFont="1" applyFill="1" applyBorder="1" applyAlignment="1">
      <alignment horizontal="left"/>
    </xf>
    <xf numFmtId="0" fontId="81" fillId="0" borderId="0" xfId="0" applyFont="1" applyAlignment="1">
      <alignment horizontal="left"/>
    </xf>
    <xf numFmtId="0" fontId="76" fillId="0" borderId="0" xfId="0" applyFont="1" applyAlignment="1">
      <alignment/>
    </xf>
    <xf numFmtId="1" fontId="19" fillId="0" borderId="15" xfId="0" applyNumberFormat="1" applyFont="1" applyFill="1" applyBorder="1" applyAlignment="1">
      <alignment/>
    </xf>
    <xf numFmtId="0" fontId="74" fillId="0" borderId="0" xfId="0" applyFont="1" applyFill="1" applyAlignment="1">
      <alignment/>
    </xf>
    <xf numFmtId="2" fontId="75" fillId="0" borderId="0" xfId="0" applyNumberFormat="1" applyFont="1" applyFill="1" applyBorder="1" applyAlignment="1">
      <alignment/>
    </xf>
    <xf numFmtId="1" fontId="75" fillId="0" borderId="0" xfId="0" applyNumberFormat="1" applyFont="1" applyFill="1" applyBorder="1" applyAlignment="1">
      <alignment/>
    </xf>
    <xf numFmtId="0" fontId="75" fillId="0" borderId="0" xfId="0" applyFont="1" applyAlignment="1">
      <alignment/>
    </xf>
    <xf numFmtId="198" fontId="19" fillId="0" borderId="0" xfId="0" applyNumberFormat="1" applyFont="1" applyBorder="1" applyAlignment="1">
      <alignment/>
    </xf>
    <xf numFmtId="0" fontId="19" fillId="0" borderId="0" xfId="0" applyFont="1" applyAlignment="1">
      <alignment horizontal="left"/>
    </xf>
    <xf numFmtId="0" fontId="26" fillId="0" borderId="0" xfId="0" applyFont="1" applyBorder="1" applyAlignment="1">
      <alignment/>
    </xf>
    <xf numFmtId="0" fontId="0" fillId="0" borderId="0" xfId="0" applyFont="1" applyAlignment="1">
      <alignment horizontal="left"/>
    </xf>
    <xf numFmtId="0" fontId="33" fillId="0" borderId="15" xfId="0" applyFont="1" applyBorder="1" applyAlignment="1" applyProtection="1">
      <alignment horizontal="center" vertical="center" wrapText="1"/>
      <protection locked="0"/>
    </xf>
    <xf numFmtId="3" fontId="28" fillId="0" borderId="0" xfId="0" applyNumberFormat="1" applyFont="1" applyAlignment="1">
      <alignment horizontal="left"/>
    </xf>
    <xf numFmtId="49" fontId="0" fillId="0" borderId="15" xfId="0" applyNumberFormat="1" applyFont="1" applyBorder="1" applyAlignment="1" applyProtection="1">
      <alignment vertical="top" wrapText="1"/>
      <protection locked="0"/>
    </xf>
    <xf numFmtId="49" fontId="0" fillId="0" borderId="0" xfId="0" applyNumberFormat="1" applyFont="1" applyBorder="1" applyAlignment="1" applyProtection="1">
      <alignment vertical="top" wrapText="1"/>
      <protection locked="0"/>
    </xf>
    <xf numFmtId="49" fontId="0" fillId="0" borderId="0" xfId="0" applyNumberFormat="1" applyFont="1" applyFill="1" applyBorder="1" applyAlignment="1" applyProtection="1">
      <alignment vertical="top" wrapText="1"/>
      <protection locked="0"/>
    </xf>
    <xf numFmtId="2" fontId="0" fillId="0" borderId="0" xfId="0" applyNumberFormat="1" applyFont="1" applyFill="1" applyBorder="1" applyAlignment="1" applyProtection="1">
      <alignment horizontal="right"/>
      <protection locked="0"/>
    </xf>
    <xf numFmtId="3" fontId="0" fillId="0" borderId="0" xfId="0" applyNumberFormat="1" applyFont="1" applyFill="1" applyBorder="1" applyAlignment="1" applyProtection="1">
      <alignment horizontal="right" vertical="top" wrapText="1" indent="1"/>
      <protection locked="0"/>
    </xf>
    <xf numFmtId="4" fontId="19" fillId="0" borderId="0" xfId="0" applyNumberFormat="1" applyFont="1" applyFill="1" applyBorder="1" applyAlignment="1" applyProtection="1">
      <alignment horizontal="right" vertical="top" wrapText="1" indent="1"/>
      <protection hidden="1"/>
    </xf>
    <xf numFmtId="2" fontId="0" fillId="0" borderId="0" xfId="0" applyNumberFormat="1" applyFont="1" applyBorder="1" applyAlignment="1" applyProtection="1">
      <alignment horizontal="right"/>
      <protection locked="0"/>
    </xf>
    <xf numFmtId="3" fontId="0" fillId="0" borderId="0" xfId="0" applyNumberFormat="1" applyFont="1" applyBorder="1" applyAlignment="1" applyProtection="1">
      <alignment horizontal="right" vertical="top" wrapText="1" indent="1"/>
      <protection locked="0"/>
    </xf>
    <xf numFmtId="3" fontId="19" fillId="0" borderId="14" xfId="0" applyNumberFormat="1" applyFont="1" applyBorder="1" applyAlignment="1" applyProtection="1">
      <alignment horizontal="right" vertical="top" wrapText="1" indent="1"/>
      <protection locked="0"/>
    </xf>
    <xf numFmtId="0" fontId="19" fillId="0" borderId="14" xfId="0" applyFont="1" applyBorder="1" applyAlignment="1">
      <alignment/>
    </xf>
    <xf numFmtId="1" fontId="19" fillId="0" borderId="12" xfId="0" applyNumberFormat="1" applyFont="1" applyBorder="1" applyAlignment="1">
      <alignment horizontal="center"/>
    </xf>
    <xf numFmtId="0" fontId="29" fillId="0" borderId="0" xfId="0" applyFont="1" applyAlignment="1">
      <alignment horizontal="left"/>
    </xf>
    <xf numFmtId="0" fontId="43" fillId="0" borderId="16" xfId="0" applyFont="1" applyBorder="1" applyAlignment="1" applyProtection="1">
      <alignment vertical="center" wrapText="1"/>
      <protection locked="0"/>
    </xf>
    <xf numFmtId="0" fontId="43" fillId="0" borderId="15" xfId="0" applyFont="1" applyBorder="1" applyAlignment="1" applyProtection="1">
      <alignment vertical="center" wrapText="1"/>
      <protection locked="0"/>
    </xf>
    <xf numFmtId="3" fontId="19" fillId="0" borderId="15" xfId="0" applyNumberFormat="1" applyFont="1" applyFill="1" applyBorder="1" applyAlignment="1" applyProtection="1">
      <alignment vertical="top" wrapText="1"/>
      <protection hidden="1"/>
    </xf>
    <xf numFmtId="3" fontId="83" fillId="0" borderId="15" xfId="0" applyNumberFormat="1" applyFont="1" applyFill="1" applyBorder="1" applyAlignment="1" applyProtection="1">
      <alignment vertical="top" wrapText="1"/>
      <protection hidden="1"/>
    </xf>
    <xf numFmtId="0" fontId="19" fillId="4" borderId="15" xfId="0" applyFont="1" applyFill="1" applyBorder="1" applyAlignment="1">
      <alignment/>
    </xf>
    <xf numFmtId="0" fontId="33" fillId="0" borderId="15" xfId="0" applyFont="1" applyBorder="1" applyAlignment="1" applyProtection="1">
      <alignment horizontal="left" vertical="center" wrapText="1"/>
      <protection locked="0"/>
    </xf>
    <xf numFmtId="0" fontId="33" fillId="0" borderId="17" xfId="0" applyFont="1" applyBorder="1" applyAlignment="1" applyProtection="1">
      <alignment vertical="center" wrapText="1"/>
      <protection locked="0"/>
    </xf>
    <xf numFmtId="0" fontId="33" fillId="0" borderId="16" xfId="0"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0" fontId="33" fillId="0" borderId="18" xfId="0" applyFont="1" applyBorder="1" applyAlignment="1" applyProtection="1">
      <alignment vertical="center" wrapText="1"/>
      <protection locked="0"/>
    </xf>
    <xf numFmtId="0" fontId="33" fillId="0" borderId="15" xfId="0" applyNumberFormat="1" applyFont="1" applyFill="1" applyBorder="1" applyAlignment="1" applyProtection="1">
      <alignment horizontal="right" vertical="top" wrapText="1" indent="1"/>
      <protection locked="0"/>
    </xf>
    <xf numFmtId="3" fontId="33" fillId="0" borderId="15" xfId="0" applyNumberFormat="1" applyFont="1" applyFill="1" applyBorder="1" applyAlignment="1" applyProtection="1">
      <alignment horizontal="right" vertical="top" wrapText="1" indent="1"/>
      <protection locked="0"/>
    </xf>
    <xf numFmtId="3" fontId="33" fillId="0" borderId="16" xfId="0" applyNumberFormat="1" applyFont="1" applyFill="1" applyBorder="1" applyAlignment="1" applyProtection="1">
      <alignment vertical="top" wrapText="1"/>
      <protection locked="0"/>
    </xf>
    <xf numFmtId="3" fontId="33" fillId="0" borderId="15" xfId="0" applyNumberFormat="1" applyFont="1" applyFill="1" applyBorder="1" applyAlignment="1" applyProtection="1">
      <alignment vertical="top" wrapText="1"/>
      <protection locked="0"/>
    </xf>
    <xf numFmtId="3" fontId="37" fillId="0" borderId="19" xfId="0" applyNumberFormat="1" applyFont="1" applyFill="1" applyBorder="1" applyAlignment="1" applyProtection="1">
      <alignment vertical="top" wrapText="1"/>
      <protection hidden="1"/>
    </xf>
    <xf numFmtId="0" fontId="37" fillId="0" borderId="15" xfId="0" applyFont="1" applyFill="1" applyBorder="1" applyAlignment="1" applyProtection="1">
      <alignment horizontal="right" vertical="top" wrapText="1" indent="1"/>
      <protection locked="0"/>
    </xf>
    <xf numFmtId="3" fontId="37" fillId="0" borderId="15" xfId="0" applyNumberFormat="1" applyFont="1" applyFill="1" applyBorder="1" applyAlignment="1" applyProtection="1">
      <alignment horizontal="right" vertical="top" wrapText="1" indent="1"/>
      <protection locked="0"/>
    </xf>
    <xf numFmtId="3" fontId="37" fillId="0" borderId="16" xfId="0" applyNumberFormat="1" applyFont="1" applyFill="1" applyBorder="1" applyAlignment="1" applyProtection="1">
      <alignment vertical="top" wrapText="1"/>
      <protection locked="0"/>
    </xf>
    <xf numFmtId="3" fontId="37" fillId="0" borderId="15" xfId="0" applyNumberFormat="1" applyFont="1" applyFill="1" applyBorder="1" applyAlignment="1" applyProtection="1">
      <alignment vertical="top" wrapText="1"/>
      <protection locked="0"/>
    </xf>
    <xf numFmtId="3" fontId="33" fillId="0" borderId="15" xfId="0" applyNumberFormat="1" applyFont="1" applyFill="1" applyBorder="1" applyAlignment="1" applyProtection="1">
      <alignment horizontal="right" vertical="top" wrapText="1" indent="1"/>
      <protection hidden="1"/>
    </xf>
    <xf numFmtId="1" fontId="0" fillId="0" borderId="10" xfId="0" applyNumberFormat="1" applyFont="1" applyBorder="1" applyAlignment="1">
      <alignment/>
    </xf>
    <xf numFmtId="1" fontId="19" fillId="0" borderId="20" xfId="0" applyNumberFormat="1" applyFont="1" applyBorder="1" applyAlignment="1">
      <alignment/>
    </xf>
    <xf numFmtId="3" fontId="33" fillId="0" borderId="21" xfId="0" applyNumberFormat="1" applyFont="1" applyFill="1" applyBorder="1" applyAlignment="1" applyProtection="1">
      <alignment vertical="top" wrapText="1"/>
      <protection hidden="1"/>
    </xf>
    <xf numFmtId="3" fontId="37" fillId="0" borderId="21" xfId="0" applyNumberFormat="1" applyFont="1" applyFill="1" applyBorder="1" applyAlignment="1" applyProtection="1">
      <alignment vertical="top" wrapText="1"/>
      <protection hidden="1"/>
    </xf>
    <xf numFmtId="3" fontId="37" fillId="0" borderId="21" xfId="0" applyNumberFormat="1" applyFont="1" applyFill="1" applyBorder="1" applyAlignment="1" applyProtection="1">
      <alignment vertical="top" wrapText="1"/>
      <protection locked="0"/>
    </xf>
    <xf numFmtId="49" fontId="37" fillId="0" borderId="15" xfId="0" applyNumberFormat="1" applyFont="1" applyBorder="1" applyAlignment="1" applyProtection="1">
      <alignment horizontal="right" vertical="top" wrapText="1"/>
      <protection locked="0"/>
    </xf>
    <xf numFmtId="0" fontId="37" fillId="0" borderId="22" xfId="0" applyFont="1" applyFill="1" applyBorder="1" applyAlignment="1" applyProtection="1">
      <alignment wrapText="1"/>
      <protection locked="0"/>
    </xf>
    <xf numFmtId="0" fontId="29" fillId="0" borderId="12" xfId="0" applyFont="1" applyBorder="1" applyAlignment="1">
      <alignment horizontal="justify" wrapText="1"/>
    </xf>
    <xf numFmtId="0" fontId="29" fillId="0" borderId="12" xfId="0" applyFont="1" applyBorder="1" applyAlignment="1">
      <alignment wrapText="1"/>
    </xf>
    <xf numFmtId="0" fontId="39" fillId="0" borderId="0" xfId="0" applyFont="1" applyAlignment="1">
      <alignment/>
    </xf>
    <xf numFmtId="0" fontId="82" fillId="0" borderId="1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14" fontId="82" fillId="0" borderId="15" xfId="0" applyNumberFormat="1" applyFont="1" applyBorder="1" applyAlignment="1" applyProtection="1">
      <alignment horizontal="center" vertical="center" wrapText="1"/>
      <protection locked="0"/>
    </xf>
    <xf numFmtId="14" fontId="0" fillId="0" borderId="15" xfId="0" applyNumberFormat="1" applyFont="1" applyBorder="1" applyAlignment="1" applyProtection="1">
      <alignment vertical="center" wrapText="1"/>
      <protection locked="0"/>
    </xf>
    <xf numFmtId="194" fontId="83" fillId="0" borderId="15" xfId="0" applyNumberFormat="1" applyFont="1" applyFill="1" applyBorder="1" applyAlignment="1" applyProtection="1">
      <alignment vertical="top" wrapText="1"/>
      <protection hidden="1"/>
    </xf>
    <xf numFmtId="3" fontId="83" fillId="0" borderId="0" xfId="0" applyNumberFormat="1" applyFont="1" applyFill="1" applyBorder="1" applyAlignment="1" applyProtection="1">
      <alignment vertical="top" wrapText="1"/>
      <protection hidden="1"/>
    </xf>
    <xf numFmtId="3" fontId="83" fillId="4" borderId="0" xfId="0" applyNumberFormat="1" applyFont="1" applyFill="1" applyBorder="1" applyAlignment="1" applyProtection="1">
      <alignment vertical="top" wrapText="1"/>
      <protection hidden="1"/>
    </xf>
    <xf numFmtId="49" fontId="82" fillId="0" borderId="15" xfId="0" applyNumberFormat="1" applyFont="1" applyBorder="1" applyAlignment="1" applyProtection="1">
      <alignment vertical="top" wrapText="1"/>
      <protection locked="0"/>
    </xf>
    <xf numFmtId="14" fontId="82" fillId="0" borderId="15" xfId="0" applyNumberFormat="1" applyFont="1" applyBorder="1" applyAlignment="1" applyProtection="1">
      <alignment vertical="top" wrapText="1"/>
      <protection locked="0"/>
    </xf>
    <xf numFmtId="1" fontId="82" fillId="0" borderId="15" xfId="0" applyNumberFormat="1" applyFont="1" applyBorder="1" applyAlignment="1" applyProtection="1">
      <alignment vertical="top" wrapText="1"/>
      <protection locked="0"/>
    </xf>
    <xf numFmtId="3" fontId="82" fillId="0" borderId="15" xfId="0" applyNumberFormat="1" applyFont="1" applyFill="1" applyBorder="1" applyAlignment="1" applyProtection="1">
      <alignment vertical="top" wrapText="1"/>
      <protection hidden="1"/>
    </xf>
    <xf numFmtId="194" fontId="82" fillId="0" borderId="15" xfId="0" applyNumberFormat="1" applyFont="1" applyFill="1" applyBorder="1" applyAlignment="1" applyProtection="1">
      <alignment vertical="top" wrapText="1"/>
      <protection hidden="1"/>
    </xf>
    <xf numFmtId="3" fontId="82" fillId="0" borderId="0" xfId="0" applyNumberFormat="1" applyFont="1" applyFill="1" applyBorder="1" applyAlignment="1" applyProtection="1">
      <alignment vertical="top" wrapText="1"/>
      <protection hidden="1"/>
    </xf>
    <xf numFmtId="3" fontId="83" fillId="0" borderId="0" xfId="0" applyNumberFormat="1" applyFont="1" applyFill="1" applyBorder="1" applyAlignment="1" applyProtection="1">
      <alignment vertical="top" wrapText="1"/>
      <protection locked="0"/>
    </xf>
    <xf numFmtId="14" fontId="0" fillId="0" borderId="15" xfId="0" applyNumberFormat="1" applyFont="1" applyBorder="1" applyAlignment="1">
      <alignment vertical="top" wrapText="1"/>
    </xf>
    <xf numFmtId="1" fontId="19" fillId="0" borderId="15" xfId="0" applyNumberFormat="1" applyFont="1" applyBorder="1" applyAlignment="1">
      <alignment/>
    </xf>
    <xf numFmtId="1" fontId="0" fillId="0" borderId="15" xfId="0" applyNumberFormat="1" applyFont="1" applyBorder="1" applyAlignment="1">
      <alignment/>
    </xf>
    <xf numFmtId="1" fontId="0" fillId="0" borderId="15" xfId="0" applyNumberFormat="1" applyFont="1" applyBorder="1" applyAlignment="1">
      <alignment/>
    </xf>
    <xf numFmtId="14" fontId="0" fillId="0" borderId="15" xfId="0" applyNumberFormat="1" applyFont="1" applyBorder="1" applyAlignment="1" applyProtection="1">
      <alignment horizontal="center" vertical="center" wrapText="1"/>
      <protection locked="0"/>
    </xf>
    <xf numFmtId="194" fontId="19" fillId="0" borderId="15" xfId="0" applyNumberFormat="1" applyFont="1" applyFill="1" applyBorder="1" applyAlignment="1" applyProtection="1">
      <alignment vertical="top" wrapText="1"/>
      <protection hidden="1"/>
    </xf>
    <xf numFmtId="3" fontId="19" fillId="0" borderId="0" xfId="0" applyNumberFormat="1" applyFont="1" applyFill="1" applyBorder="1" applyAlignment="1" applyProtection="1">
      <alignment vertical="top" wrapText="1"/>
      <protection hidden="1"/>
    </xf>
    <xf numFmtId="3" fontId="19" fillId="4" borderId="0" xfId="0" applyNumberFormat="1" applyFont="1" applyFill="1" applyBorder="1" applyAlignment="1" applyProtection="1">
      <alignment vertical="top" wrapText="1"/>
      <protection hidden="1"/>
    </xf>
    <xf numFmtId="14" fontId="0" fillId="0" borderId="15" xfId="0" applyNumberFormat="1" applyFont="1" applyBorder="1" applyAlignment="1" applyProtection="1">
      <alignment vertical="top" wrapText="1"/>
      <protection locked="0"/>
    </xf>
    <xf numFmtId="1" fontId="0" fillId="0" borderId="15" xfId="0" applyNumberFormat="1" applyFont="1" applyBorder="1" applyAlignment="1" applyProtection="1">
      <alignment vertical="top" wrapText="1"/>
      <protection locked="0"/>
    </xf>
    <xf numFmtId="3" fontId="0" fillId="0" borderId="15" xfId="0" applyNumberFormat="1" applyFont="1" applyFill="1" applyBorder="1" applyAlignment="1" applyProtection="1">
      <alignment vertical="top" wrapText="1"/>
      <protection hidden="1"/>
    </xf>
    <xf numFmtId="194" fontId="0" fillId="0" borderId="15" xfId="0" applyNumberFormat="1" applyFont="1" applyFill="1" applyBorder="1" applyAlignment="1" applyProtection="1">
      <alignment vertical="top" wrapText="1"/>
      <protection hidden="1"/>
    </xf>
    <xf numFmtId="3" fontId="0" fillId="0" borderId="0" xfId="0" applyNumberFormat="1" applyFont="1" applyFill="1" applyBorder="1" applyAlignment="1" applyProtection="1">
      <alignment vertical="top" wrapText="1"/>
      <protection hidden="1"/>
    </xf>
    <xf numFmtId="3" fontId="19" fillId="0" borderId="0" xfId="0" applyNumberFormat="1" applyFont="1" applyFill="1" applyBorder="1" applyAlignment="1" applyProtection="1">
      <alignment vertical="top" wrapText="1"/>
      <protection locked="0"/>
    </xf>
    <xf numFmtId="49" fontId="82" fillId="0" borderId="0" xfId="0" applyNumberFormat="1" applyFont="1" applyBorder="1" applyAlignment="1" applyProtection="1">
      <alignment horizontal="center" vertical="top" wrapText="1"/>
      <protection locked="0"/>
    </xf>
    <xf numFmtId="0" fontId="0" fillId="0" borderId="0" xfId="0" applyFont="1" applyBorder="1" applyAlignment="1">
      <alignment vertical="top" wrapText="1"/>
    </xf>
    <xf numFmtId="14" fontId="82" fillId="0" borderId="0" xfId="0" applyNumberFormat="1" applyFont="1" applyBorder="1" applyAlignment="1" applyProtection="1">
      <alignment vertical="top" wrapText="1"/>
      <protection locked="0"/>
    </xf>
    <xf numFmtId="200" fontId="82" fillId="0" borderId="0" xfId="0" applyNumberFormat="1" applyFont="1" applyBorder="1" applyAlignment="1" applyProtection="1">
      <alignment vertical="top" wrapText="1"/>
      <protection locked="0"/>
    </xf>
    <xf numFmtId="194" fontId="82" fillId="0" borderId="0" xfId="0" applyNumberFormat="1" applyFont="1" applyFill="1" applyBorder="1" applyAlignment="1" applyProtection="1">
      <alignment vertical="top" wrapText="1"/>
      <protection hidden="1"/>
    </xf>
    <xf numFmtId="1" fontId="19" fillId="0" borderId="10" xfId="0" applyNumberFormat="1" applyFont="1" applyBorder="1" applyAlignment="1">
      <alignment/>
    </xf>
    <xf numFmtId="0" fontId="0" fillId="0" borderId="23" xfId="0" applyFont="1" applyBorder="1" applyAlignment="1">
      <alignment/>
    </xf>
    <xf numFmtId="0" fontId="75" fillId="0" borderId="0" xfId="0" applyFont="1" applyBorder="1" applyAlignment="1">
      <alignment/>
    </xf>
    <xf numFmtId="0" fontId="0" fillId="0" borderId="16"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3" fontId="0" fillId="0" borderId="15" xfId="0" applyNumberFormat="1" applyFont="1" applyBorder="1" applyAlignment="1" applyProtection="1">
      <alignment horizontal="right" vertical="top" wrapText="1"/>
      <protection locked="0"/>
    </xf>
    <xf numFmtId="3" fontId="0" fillId="0" borderId="15" xfId="0" applyNumberFormat="1" applyFont="1" applyBorder="1" applyAlignment="1" applyProtection="1">
      <alignment horizontal="right" vertical="top"/>
      <protection locked="0"/>
    </xf>
    <xf numFmtId="3" fontId="0" fillId="0" borderId="15" xfId="0" applyNumberFormat="1" applyFont="1" applyFill="1" applyBorder="1" applyAlignment="1" applyProtection="1">
      <alignment horizontal="right" vertical="top"/>
      <protection hidden="1"/>
    </xf>
    <xf numFmtId="194" fontId="28" fillId="0" borderId="0" xfId="0" applyNumberFormat="1" applyFont="1" applyAlignment="1">
      <alignment horizontal="left"/>
    </xf>
    <xf numFmtId="1" fontId="26" fillId="0" borderId="0" xfId="0" applyNumberFormat="1" applyFont="1" applyBorder="1" applyAlignment="1">
      <alignment/>
    </xf>
    <xf numFmtId="0" fontId="42" fillId="0" borderId="0" xfId="0" applyFont="1" applyAlignment="1">
      <alignment horizontal="justify" wrapText="1"/>
    </xf>
    <xf numFmtId="0" fontId="84" fillId="0" borderId="0" xfId="0" applyFont="1" applyBorder="1" applyAlignment="1" applyProtection="1">
      <alignment horizontal="left" vertical="center" wrapText="1"/>
      <protection locked="0"/>
    </xf>
    <xf numFmtId="0" fontId="28" fillId="0" borderId="0" xfId="0" applyFont="1" applyBorder="1" applyAlignment="1">
      <alignment horizontal="left"/>
    </xf>
    <xf numFmtId="3" fontId="84" fillId="0" borderId="0" xfId="0" applyNumberFormat="1" applyFont="1" applyBorder="1" applyAlignment="1" applyProtection="1">
      <alignment horizontal="left" vertical="top"/>
      <protection hidden="1"/>
    </xf>
    <xf numFmtId="3" fontId="84" fillId="0" borderId="0" xfId="0" applyNumberFormat="1" applyFont="1" applyBorder="1" applyAlignment="1" applyProtection="1">
      <alignment horizontal="left" vertical="top"/>
      <protection locked="0"/>
    </xf>
    <xf numFmtId="3" fontId="84" fillId="6" borderId="0" xfId="0" applyNumberFormat="1" applyFont="1" applyFill="1" applyBorder="1" applyAlignment="1" applyProtection="1">
      <alignment horizontal="left" vertical="top"/>
      <protection hidden="1"/>
    </xf>
    <xf numFmtId="0" fontId="19" fillId="0" borderId="0" xfId="0" applyFont="1" applyAlignment="1">
      <alignment/>
    </xf>
    <xf numFmtId="0" fontId="43" fillId="0" borderId="0" xfId="0" applyFont="1" applyAlignment="1">
      <alignment/>
    </xf>
    <xf numFmtId="0" fontId="85" fillId="0" borderId="0" xfId="0" applyFont="1" applyAlignment="1">
      <alignment/>
    </xf>
    <xf numFmtId="0" fontId="78" fillId="0" borderId="0" xfId="0" applyFont="1" applyAlignment="1">
      <alignment/>
    </xf>
    <xf numFmtId="0" fontId="85" fillId="0" borderId="0" xfId="0" applyFont="1" applyAlignment="1">
      <alignment/>
    </xf>
    <xf numFmtId="0" fontId="33" fillId="0" borderId="0" xfId="0" applyFont="1" applyAlignment="1">
      <alignment/>
    </xf>
    <xf numFmtId="0" fontId="44" fillId="0" borderId="0" xfId="0" applyFont="1" applyAlignment="1">
      <alignment/>
    </xf>
    <xf numFmtId="0" fontId="40" fillId="0" borderId="0" xfId="0" applyFont="1" applyAlignment="1">
      <alignment/>
    </xf>
    <xf numFmtId="0" fontId="86" fillId="0" borderId="0" xfId="0" applyFont="1" applyAlignment="1">
      <alignment/>
    </xf>
    <xf numFmtId="0" fontId="78" fillId="0" borderId="0" xfId="0" applyFont="1" applyAlignment="1">
      <alignment/>
    </xf>
    <xf numFmtId="1" fontId="37" fillId="0" borderId="0" xfId="0" applyNumberFormat="1" applyFont="1" applyAlignment="1">
      <alignment/>
    </xf>
    <xf numFmtId="0" fontId="0" fillId="0" borderId="0" xfId="0" applyNumberFormat="1" applyFont="1" applyAlignment="1">
      <alignment/>
    </xf>
    <xf numFmtId="0" fontId="31" fillId="0" borderId="0" xfId="0" applyFont="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xf>
    <xf numFmtId="49" fontId="0" fillId="0" borderId="0" xfId="0" applyNumberFormat="1" applyFont="1" applyAlignment="1">
      <alignment/>
    </xf>
    <xf numFmtId="0" fontId="27" fillId="0" borderId="0" xfId="0" applyFont="1" applyFill="1" applyAlignment="1">
      <alignment/>
    </xf>
    <xf numFmtId="0" fontId="89" fillId="0" borderId="0" xfId="0" applyFont="1" applyFill="1" applyAlignment="1">
      <alignment/>
    </xf>
    <xf numFmtId="0" fontId="0" fillId="0" borderId="0" xfId="0" applyFont="1" applyFill="1" applyAlignment="1">
      <alignment wrapText="1"/>
    </xf>
    <xf numFmtId="0" fontId="90" fillId="0" borderId="0" xfId="0" applyFont="1" applyFill="1" applyAlignment="1">
      <alignment/>
    </xf>
    <xf numFmtId="0" fontId="0" fillId="0" borderId="25" xfId="0" applyFont="1" applyBorder="1" applyAlignment="1">
      <alignment/>
    </xf>
    <xf numFmtId="0" fontId="91" fillId="0" borderId="0" xfId="0" applyFont="1" applyAlignment="1">
      <alignment/>
    </xf>
    <xf numFmtId="2" fontId="0" fillId="0" borderId="0" xfId="0" applyNumberFormat="1" applyFont="1" applyAlignment="1">
      <alignment/>
    </xf>
    <xf numFmtId="2" fontId="19" fillId="0" borderId="0" xfId="0" applyNumberFormat="1" applyFont="1" applyAlignment="1">
      <alignment/>
    </xf>
    <xf numFmtId="49" fontId="82" fillId="0" borderId="26" xfId="0" applyNumberFormat="1" applyFont="1" applyFill="1" applyBorder="1" applyAlignment="1" applyProtection="1">
      <alignment horizontal="center" vertical="top" wrapText="1"/>
      <protection hidden="1"/>
    </xf>
    <xf numFmtId="49" fontId="82" fillId="0" borderId="15" xfId="0" applyNumberFormat="1" applyFont="1" applyFill="1" applyBorder="1" applyAlignment="1" applyProtection="1">
      <alignment horizontal="center" vertical="top" wrapText="1"/>
      <protection hidden="1"/>
    </xf>
    <xf numFmtId="49" fontId="82" fillId="0" borderId="24" xfId="0" applyNumberFormat="1" applyFont="1" applyFill="1" applyBorder="1" applyAlignment="1" applyProtection="1">
      <alignment horizontal="center" vertical="top" wrapText="1"/>
      <protection hidden="1"/>
    </xf>
    <xf numFmtId="0" fontId="82" fillId="0" borderId="26" xfId="0" applyFont="1" applyFill="1" applyBorder="1" applyAlignment="1" applyProtection="1">
      <alignment horizontal="center" vertical="top" wrapText="1"/>
      <protection hidden="1"/>
    </xf>
    <xf numFmtId="0" fontId="82" fillId="0" borderId="15" xfId="0" applyFont="1" applyFill="1" applyBorder="1" applyAlignment="1" applyProtection="1">
      <alignment horizontal="center" vertical="top" wrapText="1"/>
      <protection hidden="1"/>
    </xf>
    <xf numFmtId="0" fontId="82" fillId="0" borderId="24" xfId="0" applyFont="1" applyFill="1" applyBorder="1" applyAlignment="1" applyProtection="1">
      <alignment horizontal="center" vertical="top" wrapText="1"/>
      <protection hidden="1"/>
    </xf>
    <xf numFmtId="0" fontId="82" fillId="0" borderId="16" xfId="0" applyFont="1" applyFill="1" applyBorder="1" applyAlignment="1" applyProtection="1">
      <alignment horizontal="center" vertical="top" wrapText="1"/>
      <protection hidden="1"/>
    </xf>
    <xf numFmtId="0" fontId="82" fillId="0" borderId="27" xfId="0" applyFont="1" applyFill="1" applyBorder="1" applyAlignment="1" applyProtection="1">
      <alignment horizontal="center" vertical="top" wrapText="1"/>
      <protection hidden="1"/>
    </xf>
    <xf numFmtId="0" fontId="82" fillId="0" borderId="28" xfId="0" applyFont="1" applyFill="1" applyBorder="1" applyAlignment="1" applyProtection="1">
      <alignment horizontal="center" vertical="top" wrapText="1"/>
      <protection hidden="1"/>
    </xf>
    <xf numFmtId="0" fontId="31" fillId="0" borderId="0" xfId="0" applyFont="1" applyAlignment="1">
      <alignment/>
    </xf>
    <xf numFmtId="0" fontId="27"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95" fontId="19" fillId="0" borderId="0" xfId="0" applyNumberFormat="1" applyFont="1" applyFill="1" applyBorder="1" applyAlignment="1">
      <alignment horizontal="center"/>
    </xf>
    <xf numFmtId="3" fontId="34" fillId="0" borderId="0" xfId="0" applyNumberFormat="1" applyFont="1" applyAlignment="1">
      <alignment horizontal="right"/>
    </xf>
    <xf numFmtId="3" fontId="49" fillId="0" borderId="10" xfId="0" applyNumberFormat="1" applyFont="1" applyBorder="1" applyAlignment="1">
      <alignment horizontal="right"/>
    </xf>
    <xf numFmtId="3" fontId="55" fillId="0" borderId="0" xfId="0" applyNumberFormat="1" applyFont="1" applyAlignment="1">
      <alignment horizontal="right"/>
    </xf>
    <xf numFmtId="0" fontId="40" fillId="0" borderId="0" xfId="0" applyFont="1" applyBorder="1" applyAlignment="1">
      <alignment horizontal="center"/>
    </xf>
    <xf numFmtId="0" fontId="19" fillId="0" borderId="0" xfId="0" applyFont="1" applyBorder="1" applyAlignment="1">
      <alignment horizontal="left"/>
    </xf>
    <xf numFmtId="0" fontId="98" fillId="0" borderId="0" xfId="0" applyFont="1" applyBorder="1" applyAlignment="1">
      <alignment horizontal="right"/>
    </xf>
    <xf numFmtId="0" fontId="19" fillId="0" borderId="23" xfId="0" applyFont="1" applyBorder="1" applyAlignment="1">
      <alignment horizontal="center"/>
    </xf>
    <xf numFmtId="0" fontId="19" fillId="0" borderId="20" xfId="0" applyFont="1" applyBorder="1" applyAlignment="1">
      <alignment horizontal="center"/>
    </xf>
    <xf numFmtId="0" fontId="19" fillId="0" borderId="0" xfId="0" applyFont="1" applyBorder="1" applyAlignment="1">
      <alignment horizontal="right"/>
    </xf>
    <xf numFmtId="3" fontId="34" fillId="0" borderId="0" xfId="0" applyNumberFormat="1" applyFont="1" applyBorder="1" applyAlignment="1">
      <alignment/>
    </xf>
    <xf numFmtId="3" fontId="0" fillId="0" borderId="0" xfId="0" applyNumberFormat="1" applyFont="1" applyAlignment="1">
      <alignment horizontal="right"/>
    </xf>
    <xf numFmtId="3" fontId="42" fillId="0" borderId="0" xfId="0" applyNumberFormat="1" applyFont="1" applyBorder="1" applyAlignment="1">
      <alignment horizontal="right"/>
    </xf>
    <xf numFmtId="3" fontId="42" fillId="0" borderId="0" xfId="0" applyNumberFormat="1" applyFont="1" applyAlignment="1">
      <alignment horizontal="right"/>
    </xf>
    <xf numFmtId="3" fontId="19" fillId="0" borderId="12" xfId="0" applyNumberFormat="1" applyFont="1" applyBorder="1" applyAlignment="1">
      <alignment horizontal="right"/>
    </xf>
    <xf numFmtId="3" fontId="0" fillId="0" borderId="0" xfId="0" applyNumberFormat="1" applyFont="1" applyBorder="1" applyAlignment="1">
      <alignment horizontal="right"/>
    </xf>
    <xf numFmtId="3" fontId="33" fillId="0" borderId="12" xfId="0" applyNumberFormat="1" applyFont="1" applyBorder="1" applyAlignment="1">
      <alignment horizontal="right"/>
    </xf>
    <xf numFmtId="3" fontId="0" fillId="0" borderId="0" xfId="0" applyNumberFormat="1" applyFont="1" applyAlignment="1">
      <alignment/>
    </xf>
    <xf numFmtId="3" fontId="19" fillId="0" borderId="12" xfId="0" applyNumberFormat="1" applyFont="1" applyBorder="1" applyAlignment="1">
      <alignment/>
    </xf>
    <xf numFmtId="3" fontId="40" fillId="0" borderId="0" xfId="0" applyNumberFormat="1" applyFont="1" applyAlignment="1">
      <alignment/>
    </xf>
    <xf numFmtId="3" fontId="19" fillId="0" borderId="0" xfId="0" applyNumberFormat="1" applyFont="1" applyBorder="1" applyAlignment="1">
      <alignment/>
    </xf>
    <xf numFmtId="3" fontId="33" fillId="0" borderId="0" xfId="0" applyNumberFormat="1" applyFont="1" applyAlignment="1">
      <alignment/>
    </xf>
    <xf numFmtId="3" fontId="49" fillId="0" borderId="14" xfId="0" applyNumberFormat="1" applyFont="1" applyBorder="1" applyAlignment="1">
      <alignment/>
    </xf>
    <xf numFmtId="3" fontId="49" fillId="0" borderId="0" xfId="0" applyNumberFormat="1" applyFont="1" applyBorder="1" applyAlignment="1">
      <alignment/>
    </xf>
    <xf numFmtId="3" fontId="49" fillId="0" borderId="10" xfId="0" applyNumberFormat="1" applyFont="1" applyBorder="1" applyAlignment="1">
      <alignment/>
    </xf>
    <xf numFmtId="3" fontId="34" fillId="0" borderId="0" xfId="0" applyNumberFormat="1" applyFont="1" applyBorder="1" applyAlignment="1">
      <alignment horizontal="right"/>
    </xf>
    <xf numFmtId="3" fontId="49" fillId="0" borderId="14" xfId="0" applyNumberFormat="1" applyFont="1" applyBorder="1" applyAlignment="1">
      <alignment horizontal="right"/>
    </xf>
    <xf numFmtId="3" fontId="49" fillId="0" borderId="0" xfId="0" applyNumberFormat="1" applyFont="1" applyBorder="1" applyAlignment="1">
      <alignment horizontal="right"/>
    </xf>
    <xf numFmtId="3" fontId="49" fillId="0" borderId="23" xfId="0" applyNumberFormat="1" applyFont="1" applyBorder="1" applyAlignment="1">
      <alignment horizontal="right"/>
    </xf>
    <xf numFmtId="3" fontId="98" fillId="0" borderId="29" xfId="0" applyNumberFormat="1" applyFont="1" applyBorder="1" applyAlignment="1">
      <alignment horizontal="right"/>
    </xf>
    <xf numFmtId="3" fontId="33" fillId="0" borderId="0" xfId="0" applyNumberFormat="1" applyFont="1" applyBorder="1" applyAlignment="1">
      <alignment/>
    </xf>
    <xf numFmtId="3" fontId="32" fillId="0" borderId="29" xfId="0" applyNumberFormat="1" applyFont="1" applyBorder="1" applyAlignment="1">
      <alignment/>
    </xf>
    <xf numFmtId="0" fontId="0" fillId="0" borderId="0" xfId="0" applyFont="1" applyAlignment="1">
      <alignment horizontal="left"/>
    </xf>
    <xf numFmtId="0" fontId="64" fillId="0" borderId="0" xfId="0" applyFont="1" applyBorder="1" applyAlignment="1">
      <alignment horizontal="left"/>
    </xf>
    <xf numFmtId="0" fontId="25" fillId="0" borderId="0" xfId="0" applyFont="1" applyBorder="1" applyAlignment="1">
      <alignment horizontal="left"/>
    </xf>
    <xf numFmtId="0" fontId="32" fillId="6" borderId="15" xfId="0" applyFont="1" applyFill="1" applyBorder="1" applyAlignment="1">
      <alignment horizontal="left" vertical="center" wrapText="1"/>
    </xf>
    <xf numFmtId="3" fontId="99" fillId="6" borderId="15" xfId="0" applyNumberFormat="1" applyFont="1" applyFill="1" applyBorder="1" applyAlignment="1">
      <alignment horizontal="center" vertical="center" wrapText="1"/>
    </xf>
    <xf numFmtId="0" fontId="35" fillId="0" borderId="15" xfId="0" applyFont="1" applyFill="1" applyBorder="1" applyAlignment="1">
      <alignment horizontal="left" vertical="center"/>
    </xf>
    <xf numFmtId="3" fontId="35" fillId="0" borderId="15" xfId="0" applyNumberFormat="1" applyFont="1" applyFill="1" applyBorder="1" applyAlignment="1">
      <alignment horizontal="center"/>
    </xf>
    <xf numFmtId="0" fontId="100" fillId="0" borderId="15" xfId="0" applyFont="1" applyBorder="1" applyAlignment="1">
      <alignment horizontal="left" vertical="center" wrapText="1"/>
    </xf>
    <xf numFmtId="14" fontId="99" fillId="6" borderId="15" xfId="0" applyNumberFormat="1" applyFont="1" applyFill="1" applyBorder="1" applyAlignment="1">
      <alignment horizontal="left" vertical="center"/>
    </xf>
    <xf numFmtId="3" fontId="32" fillId="6" borderId="15" xfId="0" applyNumberFormat="1" applyFont="1" applyFill="1" applyBorder="1" applyAlignment="1">
      <alignment horizontal="center"/>
    </xf>
    <xf numFmtId="0" fontId="100" fillId="25" borderId="15" xfId="0" applyFont="1" applyFill="1" applyBorder="1" applyAlignment="1">
      <alignment horizontal="left" vertical="center"/>
    </xf>
    <xf numFmtId="3" fontId="35" fillId="0" borderId="15" xfId="0" applyNumberFormat="1" applyFont="1" applyBorder="1" applyAlignment="1">
      <alignment horizontal="center"/>
    </xf>
    <xf numFmtId="0" fontId="25" fillId="0" borderId="0" xfId="0" applyFont="1" applyAlignment="1">
      <alignment/>
    </xf>
    <xf numFmtId="3" fontId="0" fillId="0" borderId="0" xfId="0" applyNumberFormat="1" applyFont="1" applyBorder="1" applyAlignment="1">
      <alignment/>
    </xf>
    <xf numFmtId="3" fontId="19" fillId="0" borderId="0" xfId="0" applyNumberFormat="1" applyFont="1" applyBorder="1" applyAlignment="1">
      <alignment horizontal="center"/>
    </xf>
    <xf numFmtId="3" fontId="42" fillId="0" borderId="0" xfId="0" applyNumberFormat="1" applyFont="1" applyAlignment="1">
      <alignment horizontal="right"/>
    </xf>
    <xf numFmtId="3" fontId="42" fillId="0" borderId="12" xfId="0" applyNumberFormat="1" applyFont="1" applyBorder="1" applyAlignment="1">
      <alignment horizontal="right"/>
    </xf>
    <xf numFmtId="3" fontId="26" fillId="0" borderId="14" xfId="0" applyNumberFormat="1" applyFont="1" applyBorder="1" applyAlignment="1">
      <alignment horizontal="center"/>
    </xf>
    <xf numFmtId="0" fontId="101" fillId="0" borderId="0" xfId="0" applyFont="1" applyAlignment="1">
      <alignment/>
    </xf>
    <xf numFmtId="0" fontId="79" fillId="0" borderId="0" xfId="0" applyFont="1" applyAlignment="1">
      <alignment horizontal="center"/>
    </xf>
    <xf numFmtId="3" fontId="98" fillId="0" borderId="29" xfId="0" applyNumberFormat="1" applyFont="1" applyBorder="1" applyAlignment="1">
      <alignment/>
    </xf>
    <xf numFmtId="3" fontId="19" fillId="0" borderId="0" xfId="0" applyNumberFormat="1" applyFont="1" applyBorder="1" applyAlignment="1">
      <alignment/>
    </xf>
    <xf numFmtId="3" fontId="0" fillId="0" borderId="0" xfId="0" applyNumberFormat="1" applyFont="1" applyBorder="1" applyAlignment="1">
      <alignment/>
    </xf>
    <xf numFmtId="3" fontId="28" fillId="0" borderId="0" xfId="0" applyNumberFormat="1" applyFont="1" applyFill="1" applyAlignment="1">
      <alignment horizontal="left"/>
    </xf>
    <xf numFmtId="3" fontId="32" fillId="0" borderId="15" xfId="0" applyNumberFormat="1" applyFont="1" applyFill="1" applyBorder="1" applyAlignment="1">
      <alignment/>
    </xf>
    <xf numFmtId="3" fontId="32" fillId="0" borderId="30" xfId="0" applyNumberFormat="1" applyFont="1" applyFill="1" applyBorder="1" applyAlignment="1">
      <alignment/>
    </xf>
    <xf numFmtId="3" fontId="32" fillId="0" borderId="31" xfId="0" applyNumberFormat="1" applyFont="1" applyFill="1" applyBorder="1" applyAlignment="1">
      <alignment/>
    </xf>
    <xf numFmtId="3" fontId="35" fillId="0" borderId="15" xfId="0" applyNumberFormat="1" applyFont="1" applyFill="1" applyBorder="1" applyAlignment="1">
      <alignment/>
    </xf>
    <xf numFmtId="2" fontId="19" fillId="0" borderId="24" xfId="0" applyNumberFormat="1" applyFont="1" applyFill="1" applyBorder="1" applyAlignment="1">
      <alignment/>
    </xf>
    <xf numFmtId="0" fontId="74" fillId="0" borderId="0" xfId="0" applyFont="1" applyFill="1" applyBorder="1" applyAlignment="1">
      <alignment/>
    </xf>
    <xf numFmtId="3" fontId="19" fillId="0" borderId="14" xfId="0" applyNumberFormat="1" applyFont="1" applyBorder="1" applyAlignment="1">
      <alignment/>
    </xf>
    <xf numFmtId="3" fontId="0" fillId="0" borderId="0" xfId="0" applyNumberFormat="1" applyFont="1" applyBorder="1" applyAlignment="1">
      <alignment horizontal="right"/>
    </xf>
    <xf numFmtId="3" fontId="19" fillId="0" borderId="14" xfId="0" applyNumberFormat="1" applyFont="1" applyBorder="1" applyAlignment="1">
      <alignment horizontal="right"/>
    </xf>
    <xf numFmtId="0" fontId="33" fillId="0" borderId="0" xfId="0" applyFont="1" applyBorder="1" applyAlignment="1" applyProtection="1">
      <alignment horizontal="center" vertical="center" wrapText="1"/>
      <protection locked="0"/>
    </xf>
    <xf numFmtId="0" fontId="78" fillId="0" borderId="0" xfId="0" applyNumberFormat="1" applyFont="1" applyBorder="1" applyAlignment="1" applyProtection="1">
      <alignment horizontal="left" vertical="center" wrapText="1"/>
      <protection locked="0"/>
    </xf>
    <xf numFmtId="0" fontId="78" fillId="0" borderId="0" xfId="0" applyNumberFormat="1" applyFont="1" applyBorder="1" applyAlignment="1" applyProtection="1">
      <alignment horizontal="left" vertical="center"/>
      <protection locked="0"/>
    </xf>
    <xf numFmtId="3" fontId="19" fillId="0" borderId="0" xfId="0" applyNumberFormat="1" applyFont="1" applyFill="1" applyBorder="1" applyAlignment="1">
      <alignment/>
    </xf>
    <xf numFmtId="0" fontId="82" fillId="0" borderId="0" xfId="0" applyFont="1" applyBorder="1" applyAlignment="1" applyProtection="1">
      <alignment horizontal="center" wrapText="1"/>
      <protection locked="0"/>
    </xf>
    <xf numFmtId="0" fontId="19" fillId="0" borderId="0" xfId="0" applyFont="1" applyBorder="1" applyAlignment="1" applyProtection="1">
      <alignment vertical="top" wrapText="1"/>
      <protection locked="0"/>
    </xf>
    <xf numFmtId="3" fontId="19" fillId="0" borderId="31" xfId="0" applyNumberFormat="1" applyFont="1" applyFill="1" applyBorder="1" applyAlignment="1" applyProtection="1">
      <alignment vertical="top" wrapText="1"/>
      <protection hidden="1"/>
    </xf>
    <xf numFmtId="3" fontId="19" fillId="0" borderId="31" xfId="0" applyNumberFormat="1" applyFont="1" applyFill="1" applyBorder="1" applyAlignment="1">
      <alignment/>
    </xf>
    <xf numFmtId="3" fontId="0" fillId="0" borderId="15" xfId="0" applyNumberFormat="1" applyFont="1" applyFill="1" applyBorder="1" applyAlignment="1" applyProtection="1">
      <alignment vertical="top" wrapText="1"/>
      <protection locked="0"/>
    </xf>
    <xf numFmtId="3" fontId="26" fillId="0" borderId="31" xfId="0" applyNumberFormat="1" applyFont="1" applyFill="1" applyBorder="1" applyAlignment="1">
      <alignment/>
    </xf>
    <xf numFmtId="3" fontId="0" fillId="0" borderId="10" xfId="0" applyNumberFormat="1" applyFont="1" applyBorder="1" applyAlignment="1">
      <alignment/>
    </xf>
    <xf numFmtId="3" fontId="0" fillId="0" borderId="10" xfId="0" applyNumberFormat="1" applyFont="1" applyBorder="1" applyAlignment="1">
      <alignment/>
    </xf>
    <xf numFmtId="3" fontId="19" fillId="0" borderId="14" xfId="0" applyNumberFormat="1" applyFont="1" applyBorder="1" applyAlignment="1" applyProtection="1">
      <alignment horizontal="center" vertical="top" wrapText="1"/>
      <protection locked="0"/>
    </xf>
    <xf numFmtId="3" fontId="19" fillId="0" borderId="14" xfId="0" applyNumberFormat="1" applyFont="1" applyBorder="1" applyAlignment="1">
      <alignment horizontal="center"/>
    </xf>
    <xf numFmtId="3" fontId="19" fillId="0" borderId="20" xfId="0" applyNumberFormat="1" applyFont="1" applyBorder="1" applyAlignment="1">
      <alignment horizontal="center"/>
    </xf>
    <xf numFmtId="3" fontId="0" fillId="0" borderId="26" xfId="0" applyNumberFormat="1" applyFont="1" applyBorder="1" applyAlignment="1" applyProtection="1">
      <alignment horizontal="right" vertical="top"/>
      <protection locked="0"/>
    </xf>
    <xf numFmtId="3" fontId="0" fillId="0" borderId="24" xfId="0" applyNumberFormat="1" applyFont="1" applyBorder="1" applyAlignment="1" applyProtection="1">
      <alignment horizontal="right" vertical="top" wrapText="1"/>
      <protection locked="0"/>
    </xf>
    <xf numFmtId="3" fontId="0" fillId="0" borderId="16" xfId="0" applyNumberFormat="1" applyFont="1" applyFill="1" applyBorder="1" applyAlignment="1" applyProtection="1">
      <alignment horizontal="right" vertical="top" wrapText="1"/>
      <protection locked="0"/>
    </xf>
    <xf numFmtId="3" fontId="42" fillId="0" borderId="27" xfId="0" applyNumberFormat="1" applyFont="1" applyFill="1" applyBorder="1" applyAlignment="1" applyProtection="1">
      <alignment horizontal="right" vertical="top" wrapText="1"/>
      <protection locked="0"/>
    </xf>
    <xf numFmtId="3" fontId="19" fillId="0" borderId="32" xfId="0" applyNumberFormat="1" applyFont="1" applyFill="1" applyBorder="1" applyAlignment="1" applyProtection="1">
      <alignment horizontal="right" vertical="top"/>
      <protection hidden="1"/>
    </xf>
    <xf numFmtId="3" fontId="72" fillId="0" borderId="32" xfId="0" applyNumberFormat="1" applyFont="1" applyFill="1" applyBorder="1" applyAlignment="1" applyProtection="1">
      <alignment horizontal="right" vertical="top"/>
      <protection hidden="1"/>
    </xf>
    <xf numFmtId="3" fontId="73" fillId="0" borderId="32" xfId="0" applyNumberFormat="1" applyFont="1" applyFill="1" applyBorder="1" applyAlignment="1" applyProtection="1">
      <alignment horizontal="right" vertical="top"/>
      <protection hidden="1"/>
    </xf>
    <xf numFmtId="3" fontId="72" fillId="0" borderId="32" xfId="0" applyNumberFormat="1" applyFont="1" applyFill="1" applyBorder="1" applyAlignment="1" applyProtection="1">
      <alignment horizontal="right" vertical="top"/>
      <protection locked="0"/>
    </xf>
    <xf numFmtId="3" fontId="19" fillId="0" borderId="32" xfId="0" applyNumberFormat="1" applyFont="1" applyFill="1" applyBorder="1" applyAlignment="1" applyProtection="1">
      <alignment horizontal="right" vertical="top" wrapText="1"/>
      <protection locked="0"/>
    </xf>
    <xf numFmtId="0" fontId="74" fillId="0" borderId="0" xfId="0" applyFont="1" applyBorder="1" applyAlignment="1">
      <alignment/>
    </xf>
    <xf numFmtId="3" fontId="34" fillId="0" borderId="0" xfId="0" applyNumberFormat="1" applyFont="1" applyAlignment="1">
      <alignment/>
    </xf>
    <xf numFmtId="0" fontId="35" fillId="0" borderId="0" xfId="0" applyFont="1" applyFill="1" applyAlignment="1">
      <alignment/>
    </xf>
    <xf numFmtId="3" fontId="0" fillId="0" borderId="33" xfId="0" applyNumberFormat="1" applyFont="1" applyBorder="1" applyAlignment="1">
      <alignment horizontal="right"/>
    </xf>
    <xf numFmtId="0" fontId="32" fillId="0" borderId="0" xfId="0" applyFont="1" applyFill="1" applyAlignment="1">
      <alignment/>
    </xf>
    <xf numFmtId="0" fontId="33" fillId="0" borderId="0" xfId="0" applyFont="1" applyFill="1" applyAlignment="1">
      <alignment/>
    </xf>
    <xf numFmtId="0" fontId="19" fillId="0" borderId="0" xfId="0" applyFont="1" applyAlignment="1">
      <alignment/>
    </xf>
    <xf numFmtId="3" fontId="0" fillId="0" borderId="26" xfId="0" applyNumberFormat="1" applyFont="1" applyFill="1" applyBorder="1" applyAlignment="1" applyProtection="1">
      <alignment horizontal="right" vertical="top"/>
      <protection hidden="1"/>
    </xf>
    <xf numFmtId="3" fontId="19" fillId="0" borderId="14" xfId="0" applyNumberFormat="1" applyFont="1" applyFill="1" applyBorder="1" applyAlignment="1">
      <alignment/>
    </xf>
    <xf numFmtId="0" fontId="33" fillId="0" borderId="15" xfId="0" applyFont="1" applyFill="1" applyBorder="1" applyAlignment="1" applyProtection="1">
      <alignment horizontal="center" vertical="center" wrapText="1"/>
      <protection locked="0"/>
    </xf>
    <xf numFmtId="3" fontId="0" fillId="0" borderId="15" xfId="0" applyNumberFormat="1" applyFont="1" applyFill="1" applyBorder="1" applyAlignment="1" applyProtection="1">
      <alignment horizontal="right" vertical="top" wrapText="1" indent="1"/>
      <protection locked="0"/>
    </xf>
    <xf numFmtId="3" fontId="19" fillId="0" borderId="31" xfId="0" applyNumberFormat="1" applyFont="1" applyFill="1" applyBorder="1" applyAlignment="1" applyProtection="1">
      <alignment horizontal="right" vertical="top" wrapText="1" indent="1"/>
      <protection hidden="1"/>
    </xf>
    <xf numFmtId="0" fontId="0" fillId="0" borderId="0" xfId="0" applyFont="1" applyBorder="1" applyAlignment="1">
      <alignment horizontal="left"/>
    </xf>
    <xf numFmtId="0" fontId="0" fillId="0" borderId="0" xfId="0" applyAlignment="1">
      <alignment/>
    </xf>
    <xf numFmtId="0" fontId="0" fillId="0" borderId="0" xfId="0" applyBorder="1" applyAlignment="1">
      <alignment/>
    </xf>
    <xf numFmtId="0" fontId="33" fillId="0" borderId="0" xfId="0" applyFont="1" applyFill="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Alignment="1">
      <alignment/>
    </xf>
    <xf numFmtId="0" fontId="0" fillId="0" borderId="34" xfId="0" applyFont="1" applyBorder="1" applyAlignment="1">
      <alignment/>
    </xf>
    <xf numFmtId="10" fontId="54" fillId="0" borderId="0" xfId="0" applyNumberFormat="1" applyFont="1" applyFill="1" applyAlignment="1" applyProtection="1">
      <alignment horizontal="center"/>
      <protection/>
    </xf>
    <xf numFmtId="0" fontId="103" fillId="0" borderId="0" xfId="0" applyFont="1" applyFill="1" applyAlignment="1" applyProtection="1">
      <alignment vertical="top" wrapText="1"/>
      <protection locked="0"/>
    </xf>
    <xf numFmtId="0" fontId="0" fillId="0" borderId="0" xfId="0" applyFill="1" applyAlignment="1" applyProtection="1">
      <alignment/>
      <protection locked="0"/>
    </xf>
    <xf numFmtId="0" fontId="100" fillId="0" borderId="0" xfId="0" applyFont="1" applyAlignment="1">
      <alignment/>
    </xf>
    <xf numFmtId="0" fontId="104" fillId="0" borderId="0" xfId="0" applyFont="1" applyAlignment="1">
      <alignment/>
    </xf>
    <xf numFmtId="0" fontId="100" fillId="0" borderId="0" xfId="0" applyFont="1" applyAlignment="1">
      <alignment horizontal="center"/>
    </xf>
    <xf numFmtId="0" fontId="100" fillId="0" borderId="0" xfId="0" applyFont="1" applyFill="1" applyAlignment="1">
      <alignment/>
    </xf>
    <xf numFmtId="0" fontId="104" fillId="0" borderId="0" xfId="0" applyFont="1" applyFill="1" applyAlignment="1">
      <alignment/>
    </xf>
    <xf numFmtId="0" fontId="103" fillId="0" borderId="0" xfId="0" applyFont="1" applyFill="1" applyAlignment="1" applyProtection="1">
      <alignment/>
      <protection locked="0"/>
    </xf>
    <xf numFmtId="14" fontId="100" fillId="0" borderId="0" xfId="0" applyNumberFormat="1" applyFont="1" applyAlignment="1">
      <alignment/>
    </xf>
    <xf numFmtId="0" fontId="100" fillId="0" borderId="0" xfId="0" applyFont="1" applyFill="1" applyAlignment="1" applyProtection="1">
      <alignment horizontal="center"/>
      <protection locked="0"/>
    </xf>
    <xf numFmtId="0" fontId="100" fillId="0" borderId="0" xfId="0" applyFont="1" applyFill="1" applyAlignment="1">
      <alignment horizontal="left"/>
    </xf>
    <xf numFmtId="10" fontId="103" fillId="0" borderId="0" xfId="0" applyNumberFormat="1" applyFont="1" applyFill="1" applyAlignment="1" applyProtection="1">
      <alignment horizontal="center"/>
      <protection/>
    </xf>
    <xf numFmtId="0" fontId="105" fillId="0" borderId="0" xfId="0" applyFont="1" applyBorder="1" applyAlignment="1">
      <alignment horizontal="center"/>
    </xf>
    <xf numFmtId="0" fontId="106" fillId="0" borderId="0" xfId="0" applyFont="1" applyBorder="1" applyAlignment="1">
      <alignment/>
    </xf>
    <xf numFmtId="0" fontId="107" fillId="0" borderId="0" xfId="0" applyFont="1" applyFill="1" applyAlignment="1">
      <alignment/>
    </xf>
    <xf numFmtId="0" fontId="108" fillId="0" borderId="0" xfId="0" applyFont="1" applyFill="1" applyAlignment="1">
      <alignment/>
    </xf>
    <xf numFmtId="2" fontId="108" fillId="0" borderId="0" xfId="0" applyNumberFormat="1" applyFont="1" applyFill="1" applyBorder="1" applyAlignment="1">
      <alignment/>
    </xf>
    <xf numFmtId="0" fontId="107" fillId="0" borderId="0" xfId="0" applyFont="1" applyAlignment="1">
      <alignment/>
    </xf>
    <xf numFmtId="1" fontId="107" fillId="0" borderId="0" xfId="0" applyNumberFormat="1" applyFont="1" applyBorder="1" applyAlignment="1">
      <alignment/>
    </xf>
    <xf numFmtId="0" fontId="107" fillId="0" borderId="0" xfId="0" applyFont="1" applyFill="1" applyBorder="1" applyAlignment="1">
      <alignment horizontal="center"/>
    </xf>
    <xf numFmtId="0" fontId="26" fillId="0" borderId="0" xfId="0" applyFont="1" applyAlignment="1">
      <alignment horizontal="center"/>
    </xf>
    <xf numFmtId="0" fontId="19" fillId="0" borderId="0" xfId="0" applyFont="1" applyAlignment="1">
      <alignment horizontal="center"/>
    </xf>
    <xf numFmtId="0" fontId="19" fillId="0" borderId="34" xfId="0" applyFont="1" applyBorder="1" applyAlignment="1">
      <alignment horizontal="center"/>
    </xf>
    <xf numFmtId="3" fontId="108" fillId="0" borderId="0" xfId="0" applyNumberFormat="1" applyFont="1" applyAlignment="1">
      <alignment horizontal="right"/>
    </xf>
    <xf numFmtId="3" fontId="111" fillId="0" borderId="0" xfId="0" applyNumberFormat="1" applyFont="1" applyAlignment="1">
      <alignment/>
    </xf>
    <xf numFmtId="3" fontId="34" fillId="0" borderId="0" xfId="0" applyNumberFormat="1" applyFont="1" applyBorder="1" applyAlignment="1">
      <alignment vertical="top"/>
    </xf>
    <xf numFmtId="10" fontId="103" fillId="26" borderId="0" xfId="0" applyNumberFormat="1" applyFont="1" applyFill="1" applyAlignment="1" applyProtection="1">
      <alignment horizontal="center"/>
      <protection/>
    </xf>
    <xf numFmtId="3" fontId="0" fillId="0" borderId="15" xfId="0" applyNumberFormat="1" applyFont="1" applyFill="1" applyBorder="1" applyAlignment="1" applyProtection="1">
      <alignment horizontal="right"/>
      <protection locked="0"/>
    </xf>
    <xf numFmtId="3" fontId="0" fillId="0" borderId="15" xfId="0" applyNumberFormat="1" applyFont="1" applyFill="1" applyBorder="1" applyAlignment="1" applyProtection="1">
      <alignment horizontal="right" vertical="top" wrapText="1" indent="1"/>
      <protection hidden="1"/>
    </xf>
    <xf numFmtId="1" fontId="0" fillId="0" borderId="15" xfId="0" applyNumberFormat="1" applyFont="1" applyBorder="1" applyAlignment="1">
      <alignment/>
    </xf>
    <xf numFmtId="0" fontId="113" fillId="0" borderId="0" xfId="0" applyFont="1" applyBorder="1" applyAlignment="1">
      <alignment horizontal="center"/>
    </xf>
    <xf numFmtId="0" fontId="114" fillId="0" borderId="0" xfId="0" applyFont="1" applyBorder="1" applyAlignment="1">
      <alignment horizontal="center" vertical="center"/>
    </xf>
    <xf numFmtId="0" fontId="114" fillId="0" borderId="0" xfId="0" applyFont="1" applyBorder="1" applyAlignment="1">
      <alignment horizontal="center"/>
    </xf>
    <xf numFmtId="0" fontId="105" fillId="0" borderId="0" xfId="0" applyFont="1" applyAlignment="1">
      <alignment/>
    </xf>
    <xf numFmtId="0" fontId="115" fillId="0" borderId="0" xfId="0" applyFont="1" applyBorder="1" applyAlignment="1">
      <alignment/>
    </xf>
    <xf numFmtId="0" fontId="115" fillId="0" borderId="0" xfId="0" applyFont="1" applyBorder="1" applyAlignment="1">
      <alignment horizontal="center"/>
    </xf>
    <xf numFmtId="0" fontId="115" fillId="0" borderId="0" xfId="0" applyFont="1" applyBorder="1" applyAlignment="1">
      <alignment horizontal="center" vertical="center"/>
    </xf>
    <xf numFmtId="0" fontId="105" fillId="0" borderId="0" xfId="0" applyFont="1" applyBorder="1" applyAlignment="1">
      <alignment horizontal="center"/>
    </xf>
    <xf numFmtId="0" fontId="115" fillId="0" borderId="0" xfId="0" applyFont="1" applyBorder="1" applyAlignment="1">
      <alignment/>
    </xf>
    <xf numFmtId="0" fontId="115" fillId="0" borderId="0" xfId="0" applyFont="1" applyAlignment="1">
      <alignment/>
    </xf>
    <xf numFmtId="0" fontId="35" fillId="27" borderId="0" xfId="0" applyFont="1" applyFill="1" applyAlignment="1">
      <alignment/>
    </xf>
    <xf numFmtId="2" fontId="19" fillId="4" borderId="15" xfId="0" applyNumberFormat="1" applyFont="1" applyFill="1" applyBorder="1" applyAlignment="1">
      <alignment/>
    </xf>
    <xf numFmtId="0" fontId="0" fillId="0" borderId="16"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1" fontId="0" fillId="0" borderId="15" xfId="0" applyNumberFormat="1"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1" fontId="0" fillId="0" borderId="16" xfId="0" applyNumberFormat="1" applyFont="1" applyBorder="1" applyAlignment="1" applyProtection="1">
      <alignment horizontal="right" vertical="center" wrapText="1"/>
      <protection locked="0"/>
    </xf>
    <xf numFmtId="0" fontId="54" fillId="0" borderId="0" xfId="0" applyFont="1" applyAlignment="1">
      <alignment horizontal="left" vertical="top"/>
    </xf>
    <xf numFmtId="3" fontId="42" fillId="0" borderId="0" xfId="0" applyNumberFormat="1" applyFont="1" applyAlignment="1">
      <alignment horizontal="right" vertical="top"/>
    </xf>
    <xf numFmtId="0" fontId="19" fillId="0" borderId="0" xfId="0" applyNumberFormat="1" applyFont="1" applyAlignment="1">
      <alignment/>
    </xf>
    <xf numFmtId="0" fontId="0" fillId="0" borderId="0" xfId="0" applyFont="1" applyFill="1" applyAlignment="1">
      <alignment/>
    </xf>
    <xf numFmtId="3" fontId="32" fillId="0" borderId="11" xfId="0" applyNumberFormat="1" applyFont="1" applyFill="1" applyBorder="1" applyAlignment="1">
      <alignment/>
    </xf>
    <xf numFmtId="3" fontId="35" fillId="0" borderId="11" xfId="0" applyNumberFormat="1" applyFont="1" applyFill="1" applyBorder="1" applyAlignment="1">
      <alignment/>
    </xf>
    <xf numFmtId="194" fontId="101" fillId="0" borderId="36" xfId="0" applyNumberFormat="1" applyFont="1" applyFill="1" applyBorder="1" applyAlignment="1">
      <alignment wrapText="1"/>
    </xf>
    <xf numFmtId="194" fontId="35" fillId="0" borderId="37" xfId="0" applyNumberFormat="1" applyFont="1" applyFill="1" applyBorder="1" applyAlignment="1">
      <alignment/>
    </xf>
    <xf numFmtId="194" fontId="35" fillId="0" borderId="37" xfId="0" applyNumberFormat="1" applyFont="1" applyFill="1" applyBorder="1" applyAlignment="1">
      <alignment horizontal="left"/>
    </xf>
    <xf numFmtId="3" fontId="32" fillId="0" borderId="38" xfId="0" applyNumberFormat="1" applyFont="1" applyFill="1" applyBorder="1" applyAlignment="1">
      <alignment/>
    </xf>
    <xf numFmtId="3" fontId="32" fillId="0" borderId="39" xfId="0" applyNumberFormat="1" applyFont="1" applyFill="1" applyBorder="1" applyAlignment="1">
      <alignment/>
    </xf>
    <xf numFmtId="3" fontId="32" fillId="0" borderId="40" xfId="0" applyNumberFormat="1" applyFont="1" applyFill="1" applyBorder="1" applyAlignment="1">
      <alignment/>
    </xf>
    <xf numFmtId="3" fontId="35" fillId="0" borderId="37" xfId="0" applyNumberFormat="1" applyFont="1" applyFill="1" applyBorder="1" applyAlignment="1">
      <alignment/>
    </xf>
    <xf numFmtId="3" fontId="32" fillId="0" borderId="36" xfId="0" applyNumberFormat="1" applyFont="1" applyFill="1" applyBorder="1" applyAlignment="1">
      <alignment/>
    </xf>
    <xf numFmtId="3" fontId="37" fillId="0" borderId="0" xfId="0" applyNumberFormat="1" applyFont="1" applyAlignment="1">
      <alignment/>
    </xf>
    <xf numFmtId="0" fontId="42" fillId="0" borderId="0" xfId="0" applyFont="1" applyFill="1" applyAlignment="1">
      <alignment horizontal="right"/>
    </xf>
    <xf numFmtId="0" fontId="0" fillId="0" borderId="0" xfId="0" applyFill="1" applyAlignment="1">
      <alignment/>
    </xf>
    <xf numFmtId="3" fontId="35" fillId="0" borderId="0" xfId="0" applyNumberFormat="1" applyFont="1" applyFill="1" applyAlignment="1">
      <alignment/>
    </xf>
    <xf numFmtId="1" fontId="35" fillId="0" borderId="0" xfId="0" applyNumberFormat="1" applyFont="1" applyFill="1" applyAlignment="1">
      <alignment/>
    </xf>
    <xf numFmtId="3" fontId="32" fillId="0" borderId="0" xfId="0" applyNumberFormat="1" applyFont="1" applyFill="1" applyAlignment="1">
      <alignment/>
    </xf>
    <xf numFmtId="1" fontId="32" fillId="0" borderId="0" xfId="0" applyNumberFormat="1" applyFont="1" applyFill="1" applyAlignment="1">
      <alignment/>
    </xf>
    <xf numFmtId="0" fontId="35" fillId="0" borderId="0" xfId="0" applyFont="1" applyFill="1" applyAlignment="1">
      <alignment horizontal="center"/>
    </xf>
    <xf numFmtId="3" fontId="0" fillId="0" borderId="0" xfId="0" applyNumberFormat="1" applyFont="1" applyFill="1" applyAlignment="1">
      <alignment/>
    </xf>
    <xf numFmtId="3" fontId="42" fillId="0" borderId="0" xfId="0" applyNumberFormat="1" applyFont="1" applyAlignment="1">
      <alignment horizontal="center"/>
    </xf>
    <xf numFmtId="1" fontId="0" fillId="0" borderId="0" xfId="0" applyNumberFormat="1" applyFont="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 fontId="19" fillId="0" borderId="0" xfId="0" applyNumberFormat="1" applyFont="1" applyFill="1" applyBorder="1" applyAlignment="1">
      <alignment horizontal="center"/>
    </xf>
    <xf numFmtId="0" fontId="54" fillId="0" borderId="0" xfId="0" applyFont="1" applyAlignment="1">
      <alignment horizontal="right" vertical="top"/>
    </xf>
    <xf numFmtId="0" fontId="35" fillId="0" borderId="0" xfId="0" applyFont="1" applyAlignment="1">
      <alignment horizontal="center"/>
    </xf>
    <xf numFmtId="0" fontId="0" fillId="0" borderId="0" xfId="0" applyNumberFormat="1" applyFont="1" applyFill="1" applyAlignment="1">
      <alignment horizontal="left" wrapText="1"/>
    </xf>
    <xf numFmtId="0" fontId="42" fillId="0" borderId="0" xfId="57" applyFont="1" applyFill="1">
      <alignment/>
      <protection/>
    </xf>
    <xf numFmtId="14" fontId="56" fillId="0" borderId="0" xfId="0" applyNumberFormat="1" applyFont="1" applyFill="1" applyAlignment="1" applyProtection="1">
      <alignment horizontal="center"/>
      <protection locked="0"/>
    </xf>
    <xf numFmtId="0" fontId="56" fillId="0" borderId="0" xfId="0" applyFont="1" applyFill="1" applyAlignment="1" applyProtection="1">
      <alignment horizontal="center" wrapText="1"/>
      <protection/>
    </xf>
    <xf numFmtId="0" fontId="56" fillId="0" borderId="0" xfId="0" applyFont="1" applyFill="1" applyAlignment="1" applyProtection="1">
      <alignment wrapText="1"/>
      <protection/>
    </xf>
    <xf numFmtId="0" fontId="56" fillId="0" borderId="0" xfId="0" applyFont="1" applyFill="1" applyAlignment="1" applyProtection="1">
      <alignment/>
      <protection/>
    </xf>
    <xf numFmtId="0" fontId="35" fillId="0" borderId="0" xfId="0" applyFont="1" applyFill="1" applyAlignment="1">
      <alignment horizontal="left"/>
    </xf>
    <xf numFmtId="0" fontId="42" fillId="0" borderId="0" xfId="0" applyFont="1" applyFill="1" applyAlignment="1">
      <alignment horizontal="left" wrapText="1"/>
    </xf>
    <xf numFmtId="0" fontId="42" fillId="0" borderId="0" xfId="0" applyFont="1" applyFill="1" applyAlignment="1">
      <alignment/>
    </xf>
    <xf numFmtId="0" fontId="101" fillId="0" borderId="0" xfId="0" applyFont="1" applyFill="1" applyAlignment="1">
      <alignment/>
    </xf>
    <xf numFmtId="198" fontId="35" fillId="0" borderId="0" xfId="0" applyNumberFormat="1" applyFont="1" applyFill="1" applyAlignment="1">
      <alignment/>
    </xf>
    <xf numFmtId="198" fontId="32" fillId="0" borderId="0" xfId="0" applyNumberFormat="1" applyFont="1" applyFill="1" applyAlignment="1">
      <alignment/>
    </xf>
    <xf numFmtId="2" fontId="35" fillId="0" borderId="0" xfId="0" applyNumberFormat="1" applyFont="1" applyFill="1" applyAlignment="1">
      <alignment/>
    </xf>
    <xf numFmtId="0" fontId="35" fillId="0" borderId="0" xfId="0" applyFont="1" applyFill="1" applyAlignment="1">
      <alignment wrapText="1"/>
    </xf>
    <xf numFmtId="0" fontId="0" fillId="0" borderId="0" xfId="0" applyFont="1" applyFill="1" applyAlignment="1">
      <alignment horizontal="left" wrapText="1"/>
    </xf>
    <xf numFmtId="0" fontId="0" fillId="0" borderId="0" xfId="0" applyFill="1" applyAlignment="1">
      <alignment horizontal="left" wrapText="1"/>
    </xf>
    <xf numFmtId="0" fontId="34" fillId="0" borderId="0" xfId="0" applyFont="1" applyFill="1" applyAlignment="1">
      <alignment/>
    </xf>
    <xf numFmtId="0" fontId="25" fillId="0" borderId="0" xfId="0" applyFont="1" applyFill="1" applyAlignment="1">
      <alignment/>
    </xf>
    <xf numFmtId="0" fontId="49" fillId="0" borderId="0" xfId="0" applyFont="1" applyFill="1" applyAlignment="1">
      <alignment/>
    </xf>
    <xf numFmtId="1" fontId="49" fillId="0" borderId="0" xfId="0" applyNumberFormat="1" applyFont="1" applyFill="1" applyBorder="1" applyAlignment="1">
      <alignment/>
    </xf>
    <xf numFmtId="0" fontId="66" fillId="0" borderId="0" xfId="0" applyFont="1" applyFill="1" applyAlignment="1">
      <alignment horizontal="left"/>
    </xf>
    <xf numFmtId="0" fontId="34" fillId="0" borderId="0" xfId="0" applyFont="1" applyFill="1" applyAlignment="1">
      <alignment/>
    </xf>
    <xf numFmtId="0" fontId="29" fillId="0" borderId="0" xfId="0" applyFont="1" applyFill="1" applyAlignment="1">
      <alignment/>
    </xf>
    <xf numFmtId="0" fontId="28" fillId="0" borderId="0" xfId="0" applyFont="1" applyFill="1" applyAlignment="1">
      <alignment/>
    </xf>
    <xf numFmtId="0" fontId="76" fillId="0" borderId="41" xfId="0" applyFont="1" applyFill="1" applyBorder="1" applyAlignment="1">
      <alignment horizontal="center" vertical="center" wrapText="1"/>
    </xf>
    <xf numFmtId="0" fontId="76" fillId="0" borderId="42" xfId="0" applyFont="1" applyFill="1" applyBorder="1" applyAlignment="1">
      <alignment horizontal="center" vertical="center" wrapText="1"/>
    </xf>
    <xf numFmtId="0" fontId="77" fillId="0" borderId="0" xfId="0" applyFont="1" applyFill="1" applyAlignment="1">
      <alignment horizontal="left"/>
    </xf>
    <xf numFmtId="0" fontId="37" fillId="0" borderId="0" xfId="0" applyFont="1" applyFill="1" applyAlignment="1">
      <alignment/>
    </xf>
    <xf numFmtId="0" fontId="27" fillId="0" borderId="0" xfId="0" applyFont="1" applyFill="1" applyBorder="1" applyAlignment="1">
      <alignment vertical="center"/>
    </xf>
    <xf numFmtId="0" fontId="71" fillId="0" borderId="0" xfId="0" applyFont="1" applyFill="1" applyAlignment="1">
      <alignment/>
    </xf>
    <xf numFmtId="0" fontId="80" fillId="0" borderId="0" xfId="0" applyFont="1" applyFill="1" applyAlignment="1">
      <alignment/>
    </xf>
    <xf numFmtId="0" fontId="78" fillId="0" borderId="15" xfId="0" applyFont="1" applyFill="1" applyBorder="1" applyAlignment="1">
      <alignment wrapText="1"/>
    </xf>
    <xf numFmtId="0" fontId="72" fillId="0" borderId="15" xfId="0" applyFont="1" applyFill="1" applyBorder="1" applyAlignment="1">
      <alignment wrapText="1"/>
    </xf>
    <xf numFmtId="0" fontId="60" fillId="0" borderId="0" xfId="0" applyFont="1" applyFill="1" applyAlignment="1">
      <alignment horizontal="left"/>
    </xf>
    <xf numFmtId="0" fontId="72" fillId="0" borderId="0" xfId="0" applyFont="1" applyFill="1" applyAlignment="1">
      <alignment/>
    </xf>
    <xf numFmtId="0" fontId="76" fillId="0" borderId="15" xfId="0" applyFont="1" applyFill="1" applyBorder="1" applyAlignment="1">
      <alignment wrapText="1"/>
    </xf>
    <xf numFmtId="0" fontId="38" fillId="0" borderId="15" xfId="0" applyFont="1" applyFill="1" applyBorder="1" applyAlignment="1">
      <alignment wrapText="1"/>
    </xf>
    <xf numFmtId="3" fontId="38" fillId="0" borderId="15" xfId="0" applyNumberFormat="1" applyFont="1" applyFill="1" applyBorder="1" applyAlignment="1">
      <alignment wrapText="1"/>
    </xf>
    <xf numFmtId="0" fontId="0" fillId="0" borderId="15" xfId="0" applyFont="1" applyFill="1" applyBorder="1" applyAlignment="1">
      <alignment/>
    </xf>
    <xf numFmtId="0" fontId="0" fillId="0" borderId="15" xfId="0" applyFont="1" applyFill="1" applyBorder="1" applyAlignment="1">
      <alignment horizontal="center" wrapText="1"/>
    </xf>
    <xf numFmtId="0" fontId="37" fillId="0" borderId="15" xfId="0" applyFont="1" applyFill="1" applyBorder="1" applyAlignment="1">
      <alignment/>
    </xf>
    <xf numFmtId="3" fontId="80" fillId="0" borderId="0" xfId="0" applyNumberFormat="1" applyFont="1" applyFill="1" applyAlignment="1">
      <alignment horizontal="left"/>
    </xf>
    <xf numFmtId="0" fontId="80" fillId="0" borderId="0" xfId="0" applyFont="1" applyFill="1" applyAlignment="1">
      <alignment horizontal="left"/>
    </xf>
    <xf numFmtId="0" fontId="0" fillId="0" borderId="0" xfId="0" applyFont="1" applyFill="1" applyBorder="1" applyAlignment="1">
      <alignment horizontal="left"/>
    </xf>
    <xf numFmtId="3" fontId="0" fillId="0" borderId="15" xfId="0" applyNumberFormat="1" applyFont="1" applyFill="1" applyBorder="1" applyAlignment="1">
      <alignment/>
    </xf>
    <xf numFmtId="3" fontId="29" fillId="0" borderId="15" xfId="0" applyNumberFormat="1" applyFont="1" applyFill="1" applyBorder="1" applyAlignment="1">
      <alignment/>
    </xf>
    <xf numFmtId="0" fontId="19" fillId="0" borderId="0" xfId="0" applyFont="1" applyFill="1" applyBorder="1" applyAlignment="1">
      <alignment horizontal="left"/>
    </xf>
    <xf numFmtId="0" fontId="78" fillId="0" borderId="0" xfId="0" applyNumberFormat="1" applyFont="1" applyFill="1" applyBorder="1" applyAlignment="1" applyProtection="1">
      <alignment horizontal="left" vertical="center" wrapText="1"/>
      <protection locked="0"/>
    </xf>
    <xf numFmtId="0" fontId="33" fillId="0" borderId="43" xfId="0" applyFont="1" applyFill="1" applyBorder="1" applyAlignment="1" applyProtection="1">
      <alignment horizontal="center" vertical="center" wrapText="1"/>
      <protection locked="0"/>
    </xf>
    <xf numFmtId="0" fontId="33" fillId="0" borderId="44" xfId="0" applyFont="1" applyFill="1" applyBorder="1" applyAlignment="1" applyProtection="1">
      <alignment horizontal="center" vertical="center" wrapText="1"/>
      <protection locked="0"/>
    </xf>
    <xf numFmtId="0" fontId="33" fillId="0" borderId="45" xfId="0" applyFont="1" applyFill="1" applyBorder="1" applyAlignment="1" applyProtection="1">
      <alignment horizontal="center" vertical="center" wrapText="1"/>
      <protection locked="0"/>
    </xf>
    <xf numFmtId="3" fontId="19" fillId="0" borderId="46" xfId="0" applyNumberFormat="1" applyFont="1" applyFill="1" applyBorder="1" applyAlignment="1">
      <alignment/>
    </xf>
    <xf numFmtId="3" fontId="19" fillId="0" borderId="47" xfId="0" applyNumberFormat="1" applyFont="1" applyFill="1" applyBorder="1" applyAlignment="1">
      <alignment/>
    </xf>
    <xf numFmtId="3" fontId="19" fillId="0" borderId="48" xfId="0" applyNumberFormat="1" applyFont="1" applyFill="1" applyBorder="1" applyAlignment="1">
      <alignment/>
    </xf>
    <xf numFmtId="3" fontId="19" fillId="0" borderId="49" xfId="0" applyNumberFormat="1" applyFont="1" applyFill="1" applyBorder="1" applyAlignment="1">
      <alignment/>
    </xf>
    <xf numFmtId="3" fontId="19" fillId="0" borderId="50" xfId="0" applyNumberFormat="1" applyFont="1" applyFill="1" applyBorder="1" applyAlignment="1">
      <alignment/>
    </xf>
    <xf numFmtId="3" fontId="29" fillId="0" borderId="0" xfId="0" applyNumberFormat="1" applyFont="1" applyFill="1" applyAlignment="1">
      <alignment/>
    </xf>
    <xf numFmtId="1" fontId="19" fillId="26" borderId="15" xfId="0" applyNumberFormat="1" applyFont="1" applyFill="1" applyBorder="1" applyAlignment="1">
      <alignment/>
    </xf>
    <xf numFmtId="1" fontId="107" fillId="0" borderId="0" xfId="0" applyNumberFormat="1" applyFont="1" applyFill="1" applyBorder="1" applyAlignment="1">
      <alignment/>
    </xf>
    <xf numFmtId="3" fontId="107" fillId="0" borderId="15" xfId="0" applyNumberFormat="1" applyFont="1" applyFill="1" applyBorder="1" applyAlignment="1">
      <alignment/>
    </xf>
    <xf numFmtId="3" fontId="108" fillId="0" borderId="15" xfId="0" applyNumberFormat="1" applyFont="1" applyFill="1" applyBorder="1" applyAlignment="1">
      <alignment/>
    </xf>
    <xf numFmtId="0" fontId="109" fillId="0" borderId="0" xfId="0" applyFont="1" applyBorder="1" applyAlignment="1" applyProtection="1">
      <alignment horizontal="center" wrapText="1"/>
      <protection locked="0"/>
    </xf>
    <xf numFmtId="3" fontId="107" fillId="0" borderId="0" xfId="0" applyNumberFormat="1" applyFont="1" applyFill="1" applyBorder="1" applyAlignment="1">
      <alignment/>
    </xf>
    <xf numFmtId="0" fontId="21" fillId="0" borderId="0" xfId="0" applyFont="1" applyBorder="1" applyAlignment="1">
      <alignment horizontal="center" vertical="center"/>
    </xf>
    <xf numFmtId="0" fontId="18" fillId="0" borderId="0" xfId="0" applyFont="1" applyBorder="1" applyAlignment="1">
      <alignment horizontal="center" wrapText="1"/>
    </xf>
    <xf numFmtId="0" fontId="18" fillId="0" borderId="0" xfId="0" applyFont="1" applyBorder="1" applyAlignment="1">
      <alignment horizont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19" fillId="0" borderId="0" xfId="0" applyFont="1" applyAlignment="1">
      <alignment horizontal="center"/>
    </xf>
    <xf numFmtId="0" fontId="24" fillId="0" borderId="0" xfId="0" applyFont="1" applyBorder="1" applyAlignment="1">
      <alignment horizontal="center"/>
    </xf>
    <xf numFmtId="0" fontId="27" fillId="0" borderId="0" xfId="0" applyFont="1" applyAlignment="1">
      <alignment horizontal="center"/>
    </xf>
    <xf numFmtId="0" fontId="35" fillId="0" borderId="0" xfId="0" applyFont="1" applyFill="1" applyAlignment="1">
      <alignment horizontal="justify"/>
    </xf>
    <xf numFmtId="0" fontId="32" fillId="0" borderId="0" xfId="0" applyFont="1" applyFill="1" applyAlignment="1">
      <alignment/>
    </xf>
    <xf numFmtId="0" fontId="35" fillId="0" borderId="0" xfId="0" applyFont="1" applyFill="1" applyAlignment="1">
      <alignment horizontal="left" wrapText="1"/>
    </xf>
    <xf numFmtId="0" fontId="35" fillId="0" borderId="0" xfId="0" applyFont="1" applyFill="1" applyAlignment="1">
      <alignment wrapText="1"/>
    </xf>
    <xf numFmtId="0" fontId="0" fillId="0" borderId="0" xfId="0" applyFont="1" applyFill="1" applyAlignment="1">
      <alignment horizontal="left" wrapText="1"/>
    </xf>
    <xf numFmtId="0" fontId="102" fillId="0" borderId="0" xfId="0" applyFont="1" applyFill="1" applyBorder="1" applyAlignment="1">
      <alignment horizontal="center"/>
    </xf>
    <xf numFmtId="14" fontId="35" fillId="0" borderId="0" xfId="0" applyNumberFormat="1" applyFont="1" applyFill="1" applyAlignment="1">
      <alignment horizontal="center"/>
    </xf>
    <xf numFmtId="0" fontId="35" fillId="0" borderId="0" xfId="0" applyFont="1" applyFill="1" applyAlignment="1">
      <alignment horizontal="center"/>
    </xf>
    <xf numFmtId="0" fontId="42" fillId="0" borderId="0" xfId="0" applyFont="1" applyFill="1" applyAlignment="1">
      <alignment horizontal="left" wrapText="1"/>
    </xf>
    <xf numFmtId="0" fontId="0" fillId="0" borderId="0" xfId="0" applyNumberFormat="1" applyFont="1" applyFill="1" applyAlignment="1">
      <alignment horizontal="left" wrapText="1"/>
    </xf>
    <xf numFmtId="0" fontId="100" fillId="0" borderId="0" xfId="57" applyFont="1" applyFill="1" applyAlignment="1">
      <alignment horizontal="left"/>
      <protection/>
    </xf>
    <xf numFmtId="49" fontId="103" fillId="0" borderId="0" xfId="0" applyNumberFormat="1" applyFont="1" applyFill="1" applyAlignment="1" applyProtection="1">
      <alignment horizontal="left" wrapText="1"/>
      <protection/>
    </xf>
    <xf numFmtId="0" fontId="100" fillId="0" borderId="0" xfId="0" applyFont="1" applyFill="1" applyAlignment="1">
      <alignment/>
    </xf>
    <xf numFmtId="209" fontId="103" fillId="0" borderId="0" xfId="0" applyNumberFormat="1" applyFont="1" applyFill="1" applyAlignment="1" applyProtection="1">
      <alignment horizontal="left" wrapText="1"/>
      <protection locked="0"/>
    </xf>
    <xf numFmtId="0" fontId="103" fillId="0" borderId="0" xfId="0" applyFont="1" applyFill="1" applyAlignment="1" applyProtection="1">
      <alignment wrapText="1"/>
      <protection locked="0"/>
    </xf>
    <xf numFmtId="0" fontId="100" fillId="0" borderId="0" xfId="0" applyFont="1" applyFill="1" applyAlignment="1" applyProtection="1">
      <alignment/>
      <protection locked="0"/>
    </xf>
    <xf numFmtId="0" fontId="103" fillId="0" borderId="0" xfId="0" applyFont="1" applyFill="1" applyAlignment="1" applyProtection="1">
      <alignment vertical="top" wrapText="1"/>
      <protection locked="0"/>
    </xf>
    <xf numFmtId="0" fontId="32" fillId="0" borderId="0" xfId="0" applyFont="1" applyAlignment="1">
      <alignment horizontal="justify" wrapText="1"/>
    </xf>
    <xf numFmtId="0" fontId="103" fillId="0" borderId="0" xfId="0" applyFont="1" applyFill="1" applyAlignment="1" applyProtection="1">
      <alignment horizontal="left" wrapText="1"/>
      <protection locked="0"/>
    </xf>
    <xf numFmtId="0" fontId="103" fillId="26" borderId="0" xfId="0" applyFont="1" applyFill="1" applyAlignment="1" applyProtection="1">
      <alignment vertical="top" wrapText="1"/>
      <protection locked="0"/>
    </xf>
    <xf numFmtId="0" fontId="103" fillId="0" borderId="0" xfId="0" applyFont="1" applyFill="1" applyAlignment="1" applyProtection="1">
      <alignment horizontal="left"/>
      <protection locked="0"/>
    </xf>
    <xf numFmtId="0" fontId="32" fillId="0" borderId="0" xfId="0" applyFont="1" applyAlignment="1">
      <alignment horizontal="center"/>
    </xf>
    <xf numFmtId="0" fontId="25" fillId="0" borderId="0" xfId="0" applyFont="1" applyBorder="1" applyAlignment="1">
      <alignment horizontal="center"/>
    </xf>
    <xf numFmtId="0" fontId="19" fillId="0" borderId="0" xfId="0" applyFont="1" applyBorder="1" applyAlignment="1">
      <alignment horizontal="left"/>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Border="1" applyAlignment="1">
      <alignment horizontal="left"/>
    </xf>
    <xf numFmtId="0" fontId="25" fillId="0" borderId="0" xfId="0" applyFont="1" applyBorder="1" applyAlignment="1">
      <alignment horizontal="left"/>
    </xf>
    <xf numFmtId="0" fontId="35" fillId="0" borderId="0" xfId="0" applyFont="1" applyAlignment="1">
      <alignment horizontal="center"/>
    </xf>
    <xf numFmtId="0" fontId="42" fillId="0" borderId="0" xfId="0" applyFont="1" applyBorder="1" applyAlignment="1">
      <alignment horizontal="justify" wrapText="1"/>
    </xf>
    <xf numFmtId="0" fontId="0" fillId="0" borderId="0" xfId="0" applyFont="1" applyFill="1" applyBorder="1" applyAlignment="1">
      <alignment wrapText="1"/>
    </xf>
    <xf numFmtId="0" fontId="0" fillId="0" borderId="0" xfId="0" applyFont="1" applyBorder="1" applyAlignment="1">
      <alignment wrapText="1"/>
    </xf>
    <xf numFmtId="2" fontId="29" fillId="0" borderId="0" xfId="0" applyNumberFormat="1" applyFont="1" applyBorder="1" applyAlignment="1">
      <alignment horizontal="right"/>
    </xf>
    <xf numFmtId="0" fontId="38" fillId="0" borderId="0" xfId="0" applyFont="1" applyBorder="1" applyAlignment="1">
      <alignment wrapText="1"/>
    </xf>
    <xf numFmtId="0" fontId="42" fillId="0" borderId="0" xfId="0" applyFont="1" applyBorder="1" applyAlignment="1">
      <alignment wrapText="1"/>
    </xf>
    <xf numFmtId="0" fontId="69" fillId="0" borderId="0" xfId="0" applyFont="1" applyBorder="1" applyAlignment="1">
      <alignment horizontal="justify" wrapText="1"/>
    </xf>
    <xf numFmtId="194" fontId="35" fillId="0" borderId="51" xfId="0" applyNumberFormat="1" applyFont="1" applyFill="1" applyBorder="1" applyAlignment="1">
      <alignment horizontal="center"/>
    </xf>
    <xf numFmtId="194" fontId="35" fillId="0" borderId="10" xfId="0" applyNumberFormat="1" applyFont="1" applyFill="1" applyBorder="1" applyAlignment="1">
      <alignment horizontal="center"/>
    </xf>
    <xf numFmtId="194" fontId="101" fillId="0" borderId="51" xfId="0" applyNumberFormat="1" applyFont="1" applyFill="1" applyBorder="1" applyAlignment="1">
      <alignment horizontal="center" wrapText="1"/>
    </xf>
    <xf numFmtId="194" fontId="101" fillId="0" borderId="10" xfId="0" applyNumberFormat="1" applyFont="1" applyFill="1" applyBorder="1" applyAlignment="1">
      <alignment horizontal="center" wrapText="1"/>
    </xf>
    <xf numFmtId="0" fontId="38" fillId="0" borderId="16" xfId="0" applyFont="1" applyFill="1" applyBorder="1" applyAlignment="1">
      <alignment horizontal="left"/>
    </xf>
    <xf numFmtId="0" fontId="38" fillId="0" borderId="10" xfId="0" applyFont="1" applyFill="1" applyBorder="1" applyAlignment="1">
      <alignment horizontal="left"/>
    </xf>
    <xf numFmtId="0" fontId="38" fillId="0" borderId="11" xfId="0" applyFont="1" applyFill="1" applyBorder="1" applyAlignment="1">
      <alignment horizontal="left"/>
    </xf>
    <xf numFmtId="194" fontId="35" fillId="0" borderId="51" xfId="0" applyNumberFormat="1" applyFont="1" applyFill="1" applyBorder="1" applyAlignment="1">
      <alignment horizontal="center" wrapText="1"/>
    </xf>
    <xf numFmtId="194" fontId="35" fillId="0" borderId="10" xfId="0" applyNumberFormat="1" applyFont="1" applyFill="1" applyBorder="1" applyAlignment="1">
      <alignment horizontal="center" wrapText="1"/>
    </xf>
    <xf numFmtId="0" fontId="37" fillId="0" borderId="15" xfId="0" applyFont="1" applyFill="1" applyBorder="1" applyAlignment="1">
      <alignment horizontal="center"/>
    </xf>
    <xf numFmtId="194" fontId="19" fillId="0" borderId="52" xfId="0" applyNumberFormat="1" applyFont="1" applyFill="1" applyBorder="1" applyAlignment="1">
      <alignment horizontal="center"/>
    </xf>
    <xf numFmtId="194" fontId="19" fillId="0" borderId="53" xfId="0" applyNumberFormat="1" applyFont="1" applyFill="1" applyBorder="1" applyAlignment="1">
      <alignment horizontal="center"/>
    </xf>
    <xf numFmtId="0" fontId="78" fillId="0" borderId="51" xfId="0" applyFont="1" applyFill="1" applyBorder="1" applyAlignment="1">
      <alignment horizontal="left" wrapText="1"/>
    </xf>
    <xf numFmtId="0" fontId="78" fillId="0" borderId="10" xfId="0" applyFont="1" applyFill="1" applyBorder="1" applyAlignment="1">
      <alignment horizontal="left" wrapText="1"/>
    </xf>
    <xf numFmtId="0" fontId="78" fillId="0" borderId="23" xfId="0" applyFont="1" applyFill="1" applyBorder="1" applyAlignment="1">
      <alignment horizontal="left" wrapText="1"/>
    </xf>
    <xf numFmtId="0" fontId="78" fillId="0" borderId="11" xfId="0" applyFont="1" applyFill="1" applyBorder="1" applyAlignment="1">
      <alignment horizontal="left" wrapText="1"/>
    </xf>
    <xf numFmtId="0" fontId="72" fillId="0" borderId="16" xfId="0" applyFont="1" applyFill="1" applyBorder="1" applyAlignment="1">
      <alignment horizontal="right"/>
    </xf>
    <xf numFmtId="0" fontId="72" fillId="0" borderId="10" xfId="0" applyFont="1" applyFill="1" applyBorder="1" applyAlignment="1">
      <alignment horizontal="right"/>
    </xf>
    <xf numFmtId="0" fontId="72" fillId="0" borderId="11" xfId="0" applyFont="1" applyFill="1" applyBorder="1" applyAlignment="1">
      <alignment horizontal="right"/>
    </xf>
    <xf numFmtId="194" fontId="101" fillId="0" borderId="54" xfId="0" applyNumberFormat="1" applyFont="1" applyFill="1" applyBorder="1" applyAlignment="1">
      <alignment horizontal="center" wrapText="1"/>
    </xf>
    <xf numFmtId="194" fontId="101" fillId="0" borderId="14" xfId="0" applyNumberFormat="1" applyFont="1" applyFill="1" applyBorder="1" applyAlignment="1">
      <alignment horizontal="center" wrapText="1"/>
    </xf>
    <xf numFmtId="0" fontId="78" fillId="0" borderId="52" xfId="0" applyFont="1" applyFill="1" applyBorder="1" applyAlignment="1">
      <alignment horizontal="left" wrapText="1"/>
    </xf>
    <xf numFmtId="0" fontId="78" fillId="0" borderId="0" xfId="0" applyFont="1" applyFill="1" applyBorder="1" applyAlignment="1">
      <alignment horizontal="left" wrapText="1"/>
    </xf>
    <xf numFmtId="0" fontId="78" fillId="0" borderId="35" xfId="0" applyFont="1" applyFill="1" applyBorder="1" applyAlignment="1">
      <alignment horizontal="left" wrapText="1"/>
    </xf>
    <xf numFmtId="194" fontId="101" fillId="0" borderId="55" xfId="0" applyNumberFormat="1" applyFont="1" applyFill="1" applyBorder="1" applyAlignment="1">
      <alignment horizontal="center" wrapText="1"/>
    </xf>
    <xf numFmtId="194" fontId="101" fillId="0" borderId="56" xfId="0" applyNumberFormat="1" applyFont="1" applyFill="1" applyBorder="1" applyAlignment="1">
      <alignment horizontal="center" wrapText="1"/>
    </xf>
    <xf numFmtId="0" fontId="72" fillId="0" borderId="15" xfId="0" applyFont="1" applyFill="1" applyBorder="1" applyAlignment="1">
      <alignment horizontal="center"/>
    </xf>
    <xf numFmtId="0" fontId="19" fillId="0" borderId="15" xfId="0" applyFont="1" applyFill="1" applyBorder="1" applyAlignment="1">
      <alignment horizontal="center" wrapText="1"/>
    </xf>
    <xf numFmtId="0" fontId="109" fillId="0" borderId="15" xfId="0" applyFont="1" applyBorder="1" applyAlignment="1" applyProtection="1">
      <alignment horizontal="center" wrapText="1"/>
      <protection locked="0"/>
    </xf>
    <xf numFmtId="0" fontId="110" fillId="0" borderId="15" xfId="0" applyFont="1" applyBorder="1" applyAlignment="1" applyProtection="1">
      <alignment horizontal="center" wrapText="1"/>
      <protection locked="0"/>
    </xf>
    <xf numFmtId="1" fontId="19" fillId="0" borderId="15" xfId="0" applyNumberFormat="1" applyFont="1" applyBorder="1" applyAlignment="1">
      <alignment horizontal="center"/>
    </xf>
    <xf numFmtId="0" fontId="19" fillId="0" borderId="15" xfId="0" applyFont="1" applyBorder="1" applyAlignment="1">
      <alignment horizontal="center"/>
    </xf>
    <xf numFmtId="0" fontId="19" fillId="0" borderId="0" xfId="0" applyFont="1" applyBorder="1" applyAlignment="1">
      <alignment horizontal="center"/>
    </xf>
    <xf numFmtId="3" fontId="0" fillId="0" borderId="12" xfId="0" applyNumberFormat="1" applyFont="1" applyBorder="1" applyAlignment="1">
      <alignment horizontal="center"/>
    </xf>
    <xf numFmtId="0" fontId="19" fillId="0" borderId="12" xfId="0" applyFont="1" applyBorder="1" applyAlignment="1">
      <alignment horizontal="center"/>
    </xf>
    <xf numFmtId="14" fontId="43" fillId="0" borderId="16" xfId="0" applyNumberFormat="1" applyFont="1" applyBorder="1" applyAlignment="1" applyProtection="1">
      <alignment horizontal="center" vertical="center" wrapText="1"/>
      <protection locked="0"/>
    </xf>
    <xf numFmtId="14" fontId="33" fillId="0" borderId="15" xfId="0" applyNumberFormat="1" applyFont="1" applyBorder="1" applyAlignment="1" applyProtection="1">
      <alignment horizontal="center" vertical="center" wrapText="1"/>
      <protection locked="0"/>
    </xf>
    <xf numFmtId="3" fontId="19" fillId="0" borderId="14" xfId="0" applyNumberFormat="1" applyFont="1" applyBorder="1" applyAlignment="1">
      <alignment horizontal="right"/>
    </xf>
    <xf numFmtId="1" fontId="0" fillId="0" borderId="0" xfId="0" applyNumberFormat="1" applyFont="1" applyFill="1" applyBorder="1" applyAlignment="1">
      <alignment horizontal="center"/>
    </xf>
    <xf numFmtId="49" fontId="0" fillId="0" borderId="0" xfId="0" applyNumberFormat="1" applyFont="1" applyBorder="1" applyAlignment="1" applyProtection="1">
      <alignment horizontal="center" vertical="top" wrapText="1"/>
      <protection locked="0"/>
    </xf>
    <xf numFmtId="0" fontId="74" fillId="0" borderId="0" xfId="0" applyFont="1" applyBorder="1" applyAlignment="1">
      <alignment horizontal="center"/>
    </xf>
    <xf numFmtId="0" fontId="43" fillId="0" borderId="57" xfId="0" applyFont="1" applyBorder="1" applyAlignment="1" applyProtection="1">
      <alignment horizontal="center" vertical="center" wrapText="1"/>
      <protection locked="0"/>
    </xf>
    <xf numFmtId="199" fontId="33" fillId="0" borderId="16" xfId="0" applyNumberFormat="1" applyFont="1" applyBorder="1" applyAlignment="1" applyProtection="1">
      <alignment horizontal="left" vertical="top" wrapText="1"/>
      <protection locked="0"/>
    </xf>
    <xf numFmtId="0" fontId="33" fillId="0" borderId="15" xfId="0" applyFont="1" applyBorder="1" applyAlignment="1" applyProtection="1">
      <alignment horizontal="left" vertical="center" wrapText="1"/>
      <protection locked="0"/>
    </xf>
    <xf numFmtId="0" fontId="33" fillId="0" borderId="16" xfId="0" applyFont="1" applyBorder="1" applyAlignment="1" applyProtection="1">
      <alignment horizontal="center" vertical="top" wrapText="1"/>
      <protection locked="0"/>
    </xf>
    <xf numFmtId="199" fontId="33" fillId="0" borderId="15" xfId="0" applyNumberFormat="1" applyFont="1" applyFill="1" applyBorder="1" applyAlignment="1" applyProtection="1">
      <alignment horizontal="left" vertical="top" wrapText="1"/>
      <protection locked="0"/>
    </xf>
    <xf numFmtId="0" fontId="37" fillId="0" borderId="15" xfId="0" applyFont="1" applyFill="1" applyBorder="1" applyAlignment="1" applyProtection="1">
      <alignment vertical="top" wrapText="1"/>
      <protection locked="0"/>
    </xf>
    <xf numFmtId="14" fontId="33" fillId="0" borderId="15" xfId="0" applyNumberFormat="1" applyFont="1" applyFill="1" applyBorder="1" applyAlignment="1" applyProtection="1">
      <alignment horizontal="left" vertical="top" wrapText="1"/>
      <protection locked="0"/>
    </xf>
    <xf numFmtId="0" fontId="37" fillId="0" borderId="16" xfId="0" applyFont="1" applyBorder="1" applyAlignment="1" applyProtection="1">
      <alignment horizontal="center" vertical="center" wrapText="1"/>
      <protection locked="0"/>
    </xf>
    <xf numFmtId="0" fontId="29" fillId="0" borderId="0" xfId="0" applyFont="1" applyBorder="1" applyAlignment="1">
      <alignment horizontal="justify" wrapText="1"/>
    </xf>
    <xf numFmtId="0" fontId="37" fillId="0" borderId="16" xfId="0" applyFont="1" applyBorder="1" applyAlignment="1" applyProtection="1">
      <alignment vertical="top" wrapText="1"/>
      <protection locked="0"/>
    </xf>
    <xf numFmtId="49" fontId="37" fillId="0" borderId="16" xfId="0" applyNumberFormat="1" applyFont="1" applyBorder="1" applyAlignment="1" applyProtection="1">
      <alignment horizontal="left" vertical="top" wrapText="1"/>
      <protection locked="0"/>
    </xf>
    <xf numFmtId="0" fontId="33" fillId="0" borderId="16" xfId="0" applyFont="1" applyBorder="1" applyAlignment="1" applyProtection="1">
      <alignment vertical="top" wrapText="1"/>
      <protection locked="0"/>
    </xf>
    <xf numFmtId="0" fontId="29" fillId="0" borderId="12" xfId="0" applyFont="1" applyBorder="1" applyAlignment="1">
      <alignment horizontal="justify" wrapText="1"/>
    </xf>
    <xf numFmtId="0" fontId="19" fillId="0" borderId="15" xfId="0" applyFont="1" applyBorder="1" applyAlignment="1">
      <alignment horizontal="center" vertical="center" wrapText="1"/>
    </xf>
    <xf numFmtId="0" fontId="0" fillId="0" borderId="15" xfId="0" applyFont="1" applyBorder="1" applyAlignment="1">
      <alignment horizontal="center"/>
    </xf>
    <xf numFmtId="0" fontId="82" fillId="0" borderId="15" xfId="0" applyFont="1" applyBorder="1" applyAlignment="1" applyProtection="1">
      <alignment horizontal="center" wrapText="1"/>
      <protection locked="0"/>
    </xf>
    <xf numFmtId="0" fontId="82" fillId="0" borderId="1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37" fillId="0" borderId="15" xfId="0" applyFont="1" applyBorder="1" applyAlignment="1" applyProtection="1">
      <alignment horizontal="center" vertical="center" wrapText="1"/>
      <protection locked="0"/>
    </xf>
    <xf numFmtId="0" fontId="37" fillId="0" borderId="15" xfId="0" applyFont="1" applyBorder="1" applyAlignment="1">
      <alignment horizontal="center" wrapText="1"/>
    </xf>
    <xf numFmtId="0" fontId="83" fillId="0" borderId="15" xfId="0" applyFont="1" applyBorder="1" applyAlignment="1" applyProtection="1">
      <alignment horizontal="center" vertical="top" wrapText="1"/>
      <protection locked="0"/>
    </xf>
    <xf numFmtId="0" fontId="0" fillId="0" borderId="15" xfId="0" applyFont="1" applyBorder="1" applyAlignment="1">
      <alignment horizontal="left" vertical="center" wrapText="1"/>
    </xf>
    <xf numFmtId="0" fontId="19" fillId="0" borderId="15" xfId="0" applyFont="1" applyBorder="1" applyAlignment="1">
      <alignment horizontal="right"/>
    </xf>
    <xf numFmtId="49" fontId="82" fillId="0" borderId="27" xfId="0" applyNumberFormat="1" applyFont="1" applyBorder="1" applyAlignment="1" applyProtection="1">
      <alignment horizontal="center" vertical="top" wrapText="1"/>
      <protection locked="0"/>
    </xf>
    <xf numFmtId="0" fontId="0" fillId="0" borderId="23" xfId="0" applyFont="1" applyBorder="1" applyAlignment="1">
      <alignment horizontal="center"/>
    </xf>
    <xf numFmtId="0" fontId="0" fillId="0" borderId="15" xfId="0" applyFont="1" applyBorder="1" applyAlignment="1">
      <alignment horizontal="left"/>
    </xf>
    <xf numFmtId="0" fontId="79" fillId="0" borderId="15" xfId="0" applyFont="1" applyBorder="1" applyAlignment="1" applyProtection="1">
      <alignment horizontal="center" wrapText="1"/>
      <protection locked="0"/>
    </xf>
    <xf numFmtId="0" fontId="72" fillId="0" borderId="15" xfId="0" applyFont="1" applyBorder="1" applyAlignment="1" applyProtection="1">
      <alignment horizontal="center" wrapText="1"/>
      <protection locked="0"/>
    </xf>
    <xf numFmtId="0" fontId="19" fillId="0" borderId="15" xfId="0" applyFont="1" applyBorder="1" applyAlignment="1" applyProtection="1">
      <alignment horizontal="center" vertical="top" wrapText="1"/>
      <protection locked="0"/>
    </xf>
    <xf numFmtId="0" fontId="0" fillId="0" borderId="15" xfId="0" applyFont="1" applyBorder="1" applyAlignment="1" applyProtection="1">
      <alignment horizontal="center" wrapText="1"/>
      <protection locked="0"/>
    </xf>
    <xf numFmtId="49" fontId="0" fillId="0" borderId="15" xfId="0" applyNumberFormat="1" applyFont="1" applyBorder="1" applyAlignment="1" applyProtection="1">
      <alignment horizontal="center" vertical="top" wrapText="1"/>
      <protection locked="0"/>
    </xf>
    <xf numFmtId="0" fontId="0" fillId="0" borderId="16"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6"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19" fillId="24" borderId="15" xfId="0" applyFont="1" applyFill="1" applyBorder="1" applyAlignment="1" applyProtection="1">
      <alignment horizontal="center" vertical="center"/>
      <protection locked="0"/>
    </xf>
    <xf numFmtId="0" fontId="0" fillId="0" borderId="27"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35" xfId="0" applyFont="1" applyBorder="1" applyAlignment="1" applyProtection="1">
      <alignment vertical="top" wrapText="1"/>
      <protection locked="0"/>
    </xf>
    <xf numFmtId="0" fontId="19" fillId="0" borderId="16" xfId="0" applyFont="1" applyBorder="1" applyAlignment="1" applyProtection="1">
      <alignment horizontal="center" vertical="top" wrapText="1"/>
      <protection locked="0"/>
    </xf>
    <xf numFmtId="0" fontId="72" fillId="0" borderId="15" xfId="0" applyFont="1" applyBorder="1" applyAlignment="1" applyProtection="1">
      <alignment vertical="top" wrapText="1"/>
      <protection locked="0"/>
    </xf>
    <xf numFmtId="0" fontId="72" fillId="0" borderId="16" xfId="0" applyFont="1" applyBorder="1" applyAlignment="1" applyProtection="1">
      <alignment vertical="top" wrapText="1"/>
      <protection locked="0"/>
    </xf>
    <xf numFmtId="0" fontId="72" fillId="0" borderId="26" xfId="0" applyFont="1" applyBorder="1" applyAlignment="1" applyProtection="1">
      <alignment vertical="top" wrapText="1"/>
      <protection locked="0"/>
    </xf>
    <xf numFmtId="0" fontId="72" fillId="0" borderId="28" xfId="0" applyFont="1" applyBorder="1" applyAlignment="1" applyProtection="1">
      <alignment vertical="top" wrapText="1"/>
      <protection locked="0"/>
    </xf>
    <xf numFmtId="0" fontId="0" fillId="0" borderId="16"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82" fillId="0" borderId="15" xfId="0" applyFont="1" applyFill="1" applyBorder="1" applyAlignment="1" applyProtection="1">
      <alignment horizontal="center" vertical="top" wrapText="1"/>
      <protection hidden="1"/>
    </xf>
    <xf numFmtId="0" fontId="94" fillId="0" borderId="24" xfId="0" applyFont="1" applyFill="1" applyBorder="1" applyAlignment="1" applyProtection="1">
      <alignment vertical="top" wrapText="1"/>
      <protection hidden="1"/>
    </xf>
    <xf numFmtId="0" fontId="93" fillId="0" borderId="58" xfId="0" applyFont="1" applyFill="1" applyBorder="1" applyAlignment="1" applyProtection="1">
      <alignment vertical="top" wrapText="1"/>
      <protection hidden="1"/>
    </xf>
    <xf numFmtId="0" fontId="96" fillId="0" borderId="26" xfId="0" applyFont="1" applyFill="1" applyBorder="1" applyAlignment="1" applyProtection="1">
      <alignment vertical="top" wrapText="1"/>
      <protection hidden="1"/>
    </xf>
    <xf numFmtId="0" fontId="82" fillId="0" borderId="15" xfId="0" applyFont="1" applyFill="1" applyBorder="1" applyAlignment="1" applyProtection="1">
      <alignment vertical="top" wrapText="1"/>
      <protection hidden="1"/>
    </xf>
    <xf numFmtId="0" fontId="97" fillId="0" borderId="24" xfId="0" applyFont="1" applyFill="1" applyBorder="1" applyAlignment="1" applyProtection="1">
      <alignment horizontal="left" vertical="top" wrapText="1"/>
      <protection hidden="1"/>
    </xf>
    <xf numFmtId="0" fontId="96" fillId="0" borderId="58" xfId="0" applyFont="1" applyFill="1" applyBorder="1" applyAlignment="1" applyProtection="1">
      <alignment vertical="top" wrapText="1"/>
      <protection hidden="1"/>
    </xf>
    <xf numFmtId="0" fontId="93" fillId="0" borderId="58" xfId="0" applyFont="1" applyFill="1" applyBorder="1" applyAlignment="1" applyProtection="1">
      <alignment horizontal="left" vertical="top" wrapText="1"/>
      <protection hidden="1"/>
    </xf>
    <xf numFmtId="0" fontId="93" fillId="0" borderId="24" xfId="0" applyFont="1" applyFill="1" applyBorder="1" applyAlignment="1" applyProtection="1">
      <alignment horizontal="left" vertical="top" wrapText="1"/>
      <protection hidden="1"/>
    </xf>
    <xf numFmtId="0" fontId="93" fillId="0" borderId="26" xfId="0" applyFont="1" applyFill="1" applyBorder="1" applyAlignment="1" applyProtection="1">
      <alignment vertical="top" wrapText="1"/>
      <protection hidden="1"/>
    </xf>
    <xf numFmtId="0" fontId="82" fillId="0" borderId="41" xfId="0" applyFont="1" applyFill="1" applyBorder="1" applyAlignment="1" applyProtection="1">
      <alignment horizontal="center" vertical="top" wrapText="1"/>
      <protection hidden="1"/>
    </xf>
    <xf numFmtId="0" fontId="94" fillId="0" borderId="59" xfId="0" applyFont="1" applyFill="1" applyBorder="1" applyAlignment="1" applyProtection="1">
      <alignment vertical="top" wrapText="1"/>
      <protection hidden="1"/>
    </xf>
    <xf numFmtId="0" fontId="92" fillId="0" borderId="60" xfId="0" applyFont="1" applyFill="1" applyBorder="1" applyAlignment="1" applyProtection="1">
      <alignment horizontal="center" vertical="top" wrapText="1"/>
      <protection hidden="1"/>
    </xf>
    <xf numFmtId="0" fontId="93" fillId="0" borderId="24" xfId="0" applyFont="1" applyFill="1" applyBorder="1" applyAlignment="1" applyProtection="1">
      <alignment vertical="top" wrapText="1"/>
      <protection hidden="1"/>
    </xf>
    <xf numFmtId="0" fontId="93" fillId="0" borderId="15" xfId="0" applyFont="1" applyFill="1" applyBorder="1" applyAlignment="1" applyProtection="1">
      <alignment vertical="top" wrapText="1"/>
      <protection hidden="1"/>
    </xf>
    <xf numFmtId="0" fontId="82" fillId="0" borderId="61" xfId="0" applyFont="1" applyFill="1" applyBorder="1" applyAlignment="1" applyProtection="1">
      <alignment horizontal="center" vertical="top" wrapText="1"/>
      <protection hidden="1"/>
    </xf>
    <xf numFmtId="0" fontId="93" fillId="28" borderId="15" xfId="0" applyFont="1" applyFill="1" applyBorder="1" applyAlignment="1" applyProtection="1">
      <alignment horizontal="left" vertical="top" wrapText="1"/>
      <protection hidden="1"/>
    </xf>
    <xf numFmtId="0" fontId="92" fillId="0" borderId="15" xfId="0" applyFont="1" applyFill="1" applyBorder="1" applyAlignment="1" applyProtection="1">
      <alignment horizontal="center" vertical="top" wrapText="1"/>
      <protection hidden="1"/>
    </xf>
    <xf numFmtId="0" fontId="93" fillId="0" borderId="15" xfId="0" applyFont="1" applyFill="1" applyBorder="1" applyAlignment="1" applyProtection="1">
      <alignment horizontal="left" vertical="top" wrapText="1"/>
      <protection hidden="1"/>
    </xf>
    <xf numFmtId="0" fontId="94" fillId="0" borderId="15" xfId="0" applyFont="1" applyFill="1" applyBorder="1" applyAlignment="1" applyProtection="1">
      <alignment vertical="top" wrapText="1"/>
      <protection hidden="1"/>
    </xf>
    <xf numFmtId="0" fontId="93" fillId="0" borderId="26" xfId="0" applyFont="1" applyFill="1" applyBorder="1" applyAlignment="1" applyProtection="1">
      <alignment horizontal="left"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Parskata 2007" xfId="57"/>
    <cellStyle name="Note" xfId="58"/>
    <cellStyle name="Output" xfId="59"/>
    <cellStyle name="Percent" xfId="60"/>
    <cellStyle name="Title" xfId="61"/>
    <cellStyle name="Total" xfId="62"/>
    <cellStyle name="Warning Text" xfId="63"/>
  </cellStyles>
  <dxfs count="2">
    <dxf>
      <font>
        <b/>
        <i val="0"/>
        <color indexed="9"/>
      </font>
      <fill>
        <patternFill patternType="solid">
          <fgColor indexed="60"/>
          <bgColor indexed="10"/>
        </patternFill>
      </fill>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ima\Downloads\Deklaracija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ima\Downloads\PL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IenN"/>
      <sheetName val="www.vgk.lv"/>
    </sheetNames>
    <sheetDataSet>
      <sheetData sheetId="0">
        <row r="155">
          <cell r="AA155">
            <v>6515.7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lapa"/>
      <sheetName val="Dokuments"/>
    </sheetNames>
    <sheetDataSet>
      <sheetData sheetId="1">
        <row r="14">
          <cell r="AI14">
            <v>2563554.6</v>
          </cell>
        </row>
        <row r="15">
          <cell r="AI15">
            <v>934.4</v>
          </cell>
        </row>
        <row r="16">
          <cell r="AI16">
            <v>390.30000000000007</v>
          </cell>
        </row>
        <row r="17">
          <cell r="AI17">
            <v>37013.399999999994</v>
          </cell>
        </row>
        <row r="18">
          <cell r="AI18">
            <v>865969</v>
          </cell>
        </row>
        <row r="19">
          <cell r="AI19">
            <v>3299.8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6"/>
  <sheetViews>
    <sheetView view="pageBreakPreview" zoomScaleSheetLayoutView="100" zoomScalePageLayoutView="0" workbookViewId="0" topLeftCell="A1">
      <selection activeCell="G7" sqref="G7"/>
    </sheetView>
  </sheetViews>
  <sheetFormatPr defaultColWidth="9.140625" defaultRowHeight="12.75"/>
  <cols>
    <col min="1" max="1" width="27.8515625" style="1" customWidth="1"/>
    <col min="2" max="16384" width="9.140625" style="1" customWidth="1"/>
  </cols>
  <sheetData>
    <row r="2" spans="1:7" ht="12.75">
      <c r="A2" s="587"/>
      <c r="B2" s="588"/>
      <c r="C2" s="588"/>
      <c r="D2" s="588"/>
      <c r="E2" s="588"/>
      <c r="F2" s="588"/>
      <c r="G2" s="588"/>
    </row>
    <row r="3" spans="1:7" ht="12.75">
      <c r="A3" s="588"/>
      <c r="B3" s="588"/>
      <c r="C3" s="588"/>
      <c r="D3" s="588"/>
      <c r="E3" s="588"/>
      <c r="F3" s="588"/>
      <c r="G3" s="588"/>
    </row>
    <row r="4" spans="1:7" ht="12.75">
      <c r="A4" s="588"/>
      <c r="B4" s="588"/>
      <c r="C4" s="588"/>
      <c r="D4" s="588"/>
      <c r="E4" s="588"/>
      <c r="F4" s="588"/>
      <c r="G4" s="588"/>
    </row>
    <row r="5" spans="1:7" ht="37.5" customHeight="1">
      <c r="A5" s="588"/>
      <c r="B5" s="588"/>
      <c r="C5" s="588"/>
      <c r="D5" s="588"/>
      <c r="E5" s="588"/>
      <c r="F5" s="588"/>
      <c r="G5" s="588"/>
    </row>
    <row r="6" spans="1:7" ht="12.75">
      <c r="A6" s="3"/>
      <c r="B6" s="3"/>
      <c r="C6" s="4"/>
      <c r="D6" s="4"/>
      <c r="E6" s="4"/>
      <c r="F6" s="4"/>
      <c r="G6" s="3"/>
    </row>
    <row r="7" spans="1:7" ht="12.75">
      <c r="A7" s="3"/>
      <c r="B7" s="3"/>
      <c r="C7" s="3"/>
      <c r="D7" s="3"/>
      <c r="E7" s="3"/>
      <c r="F7" s="5"/>
      <c r="G7" s="3"/>
    </row>
    <row r="8" spans="1:7" ht="20.25">
      <c r="A8" s="6"/>
      <c r="B8" s="6"/>
      <c r="C8" s="3"/>
      <c r="D8" s="3"/>
      <c r="E8" s="3"/>
      <c r="F8" s="5"/>
      <c r="G8" s="3"/>
    </row>
    <row r="9" spans="1:7" ht="12.75">
      <c r="A9" s="3"/>
      <c r="B9" s="3"/>
      <c r="C9" s="3"/>
      <c r="D9" s="3"/>
      <c r="E9" s="3"/>
      <c r="F9" s="5"/>
      <c r="G9" s="3"/>
    </row>
    <row r="10" spans="1:7" ht="12.75">
      <c r="A10" s="3"/>
      <c r="B10" s="3"/>
      <c r="C10" s="3"/>
      <c r="D10" s="3"/>
      <c r="E10" s="5"/>
      <c r="F10" s="5"/>
      <c r="G10" s="3"/>
    </row>
    <row r="11" spans="1:7" ht="12.75">
      <c r="A11" s="3"/>
      <c r="B11" s="3"/>
      <c r="C11" s="3"/>
      <c r="D11" s="3"/>
      <c r="E11" s="3"/>
      <c r="F11" s="5"/>
      <c r="G11" s="3"/>
    </row>
    <row r="12" spans="1:7" ht="12.75">
      <c r="A12" s="3"/>
      <c r="B12" s="3"/>
      <c r="C12" s="3"/>
      <c r="D12" s="3"/>
      <c r="E12" s="3"/>
      <c r="F12" s="5"/>
      <c r="G12" s="3"/>
    </row>
    <row r="13" spans="1:7" ht="12.75">
      <c r="A13" s="3"/>
      <c r="B13" s="3"/>
      <c r="C13" s="3"/>
      <c r="D13" s="3"/>
      <c r="E13" s="3"/>
      <c r="F13" s="5"/>
      <c r="G13" s="3"/>
    </row>
    <row r="14" spans="1:7" ht="12.75">
      <c r="A14" s="3"/>
      <c r="B14" s="3"/>
      <c r="C14" s="3"/>
      <c r="D14" s="3"/>
      <c r="E14" s="3"/>
      <c r="F14" s="5"/>
      <c r="G14" s="3"/>
    </row>
    <row r="15" spans="1:7" ht="12.75" customHeight="1">
      <c r="A15" s="589"/>
      <c r="B15" s="589"/>
      <c r="C15" s="589"/>
      <c r="D15" s="589"/>
      <c r="E15" s="589"/>
      <c r="F15" s="589"/>
      <c r="G15" s="589"/>
    </row>
    <row r="16" spans="1:7" ht="12.75" customHeight="1">
      <c r="A16" s="589"/>
      <c r="B16" s="589"/>
      <c r="C16" s="589"/>
      <c r="D16" s="589"/>
      <c r="E16" s="589"/>
      <c r="F16" s="589"/>
      <c r="G16" s="589"/>
    </row>
    <row r="17" spans="1:7" ht="12.75" customHeight="1">
      <c r="A17" s="589" t="s">
        <v>375</v>
      </c>
      <c r="B17" s="589"/>
      <c r="C17" s="589"/>
      <c r="D17" s="589"/>
      <c r="E17" s="589"/>
      <c r="F17" s="589"/>
      <c r="G17" s="589"/>
    </row>
    <row r="18" spans="1:7" ht="12.75" customHeight="1">
      <c r="A18" s="589"/>
      <c r="B18" s="589"/>
      <c r="C18" s="589"/>
      <c r="D18" s="589"/>
      <c r="E18" s="589"/>
      <c r="F18" s="589"/>
      <c r="G18" s="589"/>
    </row>
    <row r="19" spans="1:7" ht="12.75" customHeight="1">
      <c r="A19" s="590" t="s">
        <v>376</v>
      </c>
      <c r="B19" s="590"/>
      <c r="C19" s="590"/>
      <c r="D19" s="590"/>
      <c r="E19" s="590"/>
      <c r="F19" s="590"/>
      <c r="G19" s="590"/>
    </row>
    <row r="20" spans="1:7" ht="12.75" customHeight="1">
      <c r="A20" s="590"/>
      <c r="B20" s="590"/>
      <c r="C20" s="590"/>
      <c r="D20" s="590"/>
      <c r="E20" s="590"/>
      <c r="F20" s="590"/>
      <c r="G20" s="590"/>
    </row>
    <row r="21" spans="1:7" ht="12.75" customHeight="1">
      <c r="A21" s="586" t="s">
        <v>144</v>
      </c>
      <c r="B21" s="586"/>
      <c r="C21" s="586"/>
      <c r="D21" s="586"/>
      <c r="E21" s="586"/>
      <c r="F21" s="586"/>
      <c r="G21" s="586"/>
    </row>
    <row r="22" spans="1:7" ht="12.75" customHeight="1">
      <c r="A22" s="586"/>
      <c r="B22" s="586"/>
      <c r="C22" s="586"/>
      <c r="D22" s="586"/>
      <c r="E22" s="586"/>
      <c r="F22" s="586"/>
      <c r="G22" s="586"/>
    </row>
    <row r="26" ht="15">
      <c r="A26" s="7"/>
    </row>
  </sheetData>
  <sheetProtection/>
  <mergeCells count="5">
    <mergeCell ref="A21:G22"/>
    <mergeCell ref="A2:G5"/>
    <mergeCell ref="A15:G16"/>
    <mergeCell ref="A17:G18"/>
    <mergeCell ref="A19:G20"/>
  </mergeCells>
  <printOptions/>
  <pageMargins left="0.7480314960629921" right="0.7480314960629921" top="0.984251968503937" bottom="0.984251968503937" header="0.5118110236220472" footer="0.5118110236220472"/>
  <pageSetup horizontalDpi="300" verticalDpi="300" orientation="portrait" paperSize="9" r:id="rId1"/>
  <headerFooter alignWithMargins="0">
    <oddHeader>&amp;CSIA''Atkritumu Apsaimniekošanas Dienvidlatgales Starppašvaldību Organizācija''
LV41503029988</oddHeader>
  </headerFooter>
</worksheet>
</file>

<file path=xl/worksheets/sheet10.xml><?xml version="1.0" encoding="utf-8"?>
<worksheet xmlns="http://schemas.openxmlformats.org/spreadsheetml/2006/main" xmlns:r="http://schemas.openxmlformats.org/officeDocument/2006/relationships">
  <dimension ref="A1:L222"/>
  <sheetViews>
    <sheetView view="pageBreakPreview" zoomScaleSheetLayoutView="100" zoomScalePageLayoutView="0" workbookViewId="0" topLeftCell="A166">
      <selection activeCell="G7" sqref="G7"/>
    </sheetView>
  </sheetViews>
  <sheetFormatPr defaultColWidth="9.140625" defaultRowHeight="12.75"/>
  <cols>
    <col min="5" max="5" width="48.7109375" style="0" customWidth="1"/>
    <col min="6" max="6" width="5.7109375" style="0" customWidth="1"/>
    <col min="7" max="7" width="15.140625" style="0" customWidth="1"/>
    <col min="8" max="8" width="6.7109375" style="0" customWidth="1"/>
  </cols>
  <sheetData>
    <row r="1" ht="15.75">
      <c r="A1" s="379" t="s">
        <v>867</v>
      </c>
    </row>
    <row r="2" ht="14.25">
      <c r="A2" s="310"/>
    </row>
    <row r="3" spans="1:7" ht="15.75">
      <c r="A3" s="29" t="s">
        <v>868</v>
      </c>
      <c r="D3" s="311"/>
      <c r="E3" s="311"/>
      <c r="F3" s="311"/>
      <c r="G3" s="311"/>
    </row>
    <row r="5" ht="12.75">
      <c r="A5" s="12" t="s">
        <v>869</v>
      </c>
    </row>
    <row r="6" ht="12.75">
      <c r="A6" s="12"/>
    </row>
    <row r="7" ht="12" customHeight="1">
      <c r="A7" t="s">
        <v>870</v>
      </c>
    </row>
    <row r="8" ht="12.75" customHeight="1" hidden="1">
      <c r="A8" t="s">
        <v>871</v>
      </c>
    </row>
    <row r="9" ht="12.75" hidden="1">
      <c r="A9" t="s">
        <v>872</v>
      </c>
    </row>
    <row r="10" ht="12.75" hidden="1">
      <c r="A10" t="s">
        <v>873</v>
      </c>
    </row>
    <row r="11" ht="12.75" hidden="1">
      <c r="A11" t="s">
        <v>874</v>
      </c>
    </row>
    <row r="12" ht="12.75">
      <c r="A12" t="s">
        <v>429</v>
      </c>
    </row>
    <row r="13" ht="12.75">
      <c r="A13" t="s">
        <v>875</v>
      </c>
    </row>
    <row r="14" ht="12.75">
      <c r="A14" t="s">
        <v>57</v>
      </c>
    </row>
    <row r="15" ht="12.75">
      <c r="A15" t="s">
        <v>58</v>
      </c>
    </row>
    <row r="16" spans="1:5" ht="12.75">
      <c r="A16" t="s">
        <v>876</v>
      </c>
      <c r="B16" s="312"/>
      <c r="C16" s="312"/>
      <c r="D16" s="312"/>
      <c r="E16" s="312"/>
    </row>
    <row r="17" spans="1:5" ht="12.75">
      <c r="A17" t="s">
        <v>877</v>
      </c>
      <c r="B17" s="312"/>
      <c r="C17" s="312"/>
      <c r="D17" s="312"/>
      <c r="E17" s="312"/>
    </row>
    <row r="18" spans="1:5" ht="12.75">
      <c r="A18" t="s">
        <v>0</v>
      </c>
      <c r="B18" s="312"/>
      <c r="C18" s="312"/>
      <c r="D18" s="312"/>
      <c r="E18" s="312"/>
    </row>
    <row r="19" spans="1:5" ht="12.75">
      <c r="A19" t="s">
        <v>1</v>
      </c>
      <c r="B19" s="312"/>
      <c r="C19" s="312"/>
      <c r="D19" s="312"/>
      <c r="E19" s="312"/>
    </row>
    <row r="20" spans="1:5" ht="12.75">
      <c r="A20" t="s">
        <v>2</v>
      </c>
      <c r="B20" s="312"/>
      <c r="C20" s="312"/>
      <c r="D20" s="312"/>
      <c r="E20" s="312"/>
    </row>
    <row r="21" spans="1:5" ht="12.75">
      <c r="A21" t="s">
        <v>3</v>
      </c>
      <c r="B21" s="312"/>
      <c r="C21" s="312"/>
      <c r="D21" s="312"/>
      <c r="E21" s="312"/>
    </row>
    <row r="22" spans="2:5" ht="12.75">
      <c r="B22" s="312"/>
      <c r="C22" s="312"/>
      <c r="D22" s="312"/>
      <c r="E22" s="312"/>
    </row>
    <row r="23" spans="1:5" ht="12.75">
      <c r="A23" s="12" t="s">
        <v>4</v>
      </c>
      <c r="E23" s="312"/>
    </row>
    <row r="24" s="18" customFormat="1" ht="12.75"/>
    <row r="25" spans="1:11" ht="12.75" customHeight="1" hidden="1">
      <c r="A25" s="626" t="s">
        <v>5</v>
      </c>
      <c r="B25" s="626"/>
      <c r="C25" s="626"/>
      <c r="D25" s="626"/>
      <c r="E25" s="626"/>
      <c r="F25" s="140"/>
      <c r="G25" s="140"/>
      <c r="H25" s="140"/>
      <c r="I25" s="140"/>
      <c r="J25" s="140"/>
      <c r="K25" s="140"/>
    </row>
    <row r="26" spans="1:11" ht="12" customHeight="1">
      <c r="A26" s="140"/>
      <c r="B26" s="140"/>
      <c r="C26" s="140"/>
      <c r="D26" s="140"/>
      <c r="E26" s="140"/>
      <c r="F26" s="140"/>
      <c r="G26" s="140"/>
      <c r="H26" s="140"/>
      <c r="I26" s="140"/>
      <c r="J26" s="140"/>
      <c r="K26" s="140"/>
    </row>
    <row r="27" spans="1:11" ht="62.25" customHeight="1">
      <c r="A27" s="624" t="s">
        <v>6</v>
      </c>
      <c r="B27" s="624"/>
      <c r="C27" s="624"/>
      <c r="D27" s="624"/>
      <c r="E27" s="624"/>
      <c r="F27" s="140"/>
      <c r="G27" s="140"/>
      <c r="H27" s="140"/>
      <c r="I27" s="140"/>
      <c r="J27" s="140"/>
      <c r="K27" s="140"/>
    </row>
    <row r="29" spans="1:10" ht="12.75">
      <c r="A29" s="12" t="s">
        <v>7</v>
      </c>
      <c r="B29" s="12"/>
      <c r="C29" s="10"/>
      <c r="D29" s="10"/>
      <c r="E29" s="10"/>
      <c r="F29" s="10"/>
      <c r="G29" s="10"/>
      <c r="H29" s="10"/>
      <c r="I29" s="10"/>
      <c r="J29" s="10"/>
    </row>
    <row r="30" spans="1:10" ht="12.75">
      <c r="A30" s="12"/>
      <c r="B30" s="12"/>
      <c r="C30" s="10"/>
      <c r="D30" s="10"/>
      <c r="E30" s="10"/>
      <c r="F30" s="10"/>
      <c r="G30" s="10"/>
      <c r="H30" s="10"/>
      <c r="I30" s="10"/>
      <c r="J30" s="10"/>
    </row>
    <row r="31" spans="1:10" ht="32.25" customHeight="1">
      <c r="A31" s="624" t="s">
        <v>8</v>
      </c>
      <c r="B31" s="624"/>
      <c r="C31" s="624"/>
      <c r="D31" s="624"/>
      <c r="E31" s="624"/>
      <c r="F31" s="140"/>
      <c r="G31" s="140"/>
      <c r="H31" s="140"/>
      <c r="I31" s="140"/>
      <c r="J31" s="140"/>
    </row>
    <row r="32" spans="1:10" ht="12.75" customHeight="1">
      <c r="A32" s="624" t="s">
        <v>9</v>
      </c>
      <c r="B32" s="624"/>
      <c r="C32" s="624"/>
      <c r="D32" s="624"/>
      <c r="E32" s="624"/>
      <c r="F32" s="624"/>
      <c r="G32" s="624"/>
      <c r="H32" s="624"/>
      <c r="I32" s="624"/>
      <c r="J32" s="624"/>
    </row>
    <row r="33" spans="1:10" ht="26.25" customHeight="1">
      <c r="A33" s="624" t="s">
        <v>10</v>
      </c>
      <c r="B33" s="624"/>
      <c r="C33" s="624"/>
      <c r="D33" s="624"/>
      <c r="E33" s="624"/>
      <c r="F33" s="140"/>
      <c r="G33" s="140"/>
      <c r="H33" s="140"/>
      <c r="I33" s="140"/>
      <c r="J33" s="140"/>
    </row>
    <row r="34" spans="1:10" ht="12.75">
      <c r="A34" s="291"/>
      <c r="B34" s="140"/>
      <c r="C34" s="140"/>
      <c r="D34" s="140"/>
      <c r="E34" s="140"/>
      <c r="F34" s="140"/>
      <c r="G34" s="140"/>
      <c r="H34" s="140"/>
      <c r="I34" s="140"/>
      <c r="J34" s="140"/>
    </row>
    <row r="35" ht="12.75">
      <c r="A35" s="12" t="s">
        <v>11</v>
      </c>
    </row>
    <row r="36" ht="12.75">
      <c r="A36" s="12"/>
    </row>
    <row r="37" ht="12.75">
      <c r="A37" t="s">
        <v>12</v>
      </c>
    </row>
    <row r="38" ht="12.75">
      <c r="A38" t="s">
        <v>13</v>
      </c>
    </row>
    <row r="39" ht="12.75">
      <c r="A39" t="s">
        <v>14</v>
      </c>
    </row>
    <row r="40" ht="12.75">
      <c r="A40" t="s">
        <v>15</v>
      </c>
    </row>
    <row r="41" spans="1:2" ht="12.75">
      <c r="A41" s="21"/>
      <c r="B41" s="313" t="s">
        <v>16</v>
      </c>
    </row>
    <row r="42" spans="1:2" ht="12.75">
      <c r="A42" s="21"/>
      <c r="B42" s="313" t="s">
        <v>17</v>
      </c>
    </row>
    <row r="43" spans="1:2" ht="12.75">
      <c r="A43" s="21"/>
      <c r="B43" s="313" t="s">
        <v>18</v>
      </c>
    </row>
    <row r="44" spans="1:2" ht="12.75">
      <c r="A44" s="21"/>
      <c r="B44" s="313" t="s">
        <v>19</v>
      </c>
    </row>
    <row r="45" spans="1:2" ht="12.75">
      <c r="A45" s="21"/>
      <c r="B45" s="313" t="s">
        <v>20</v>
      </c>
    </row>
    <row r="46" spans="1:2" ht="12.75">
      <c r="A46" s="21"/>
      <c r="B46" s="313" t="s">
        <v>21</v>
      </c>
    </row>
    <row r="47" ht="12.75">
      <c r="A47" t="s">
        <v>22</v>
      </c>
    </row>
    <row r="48" ht="12.75">
      <c r="A48" t="s">
        <v>23</v>
      </c>
    </row>
    <row r="49" ht="12.75">
      <c r="A49" t="s">
        <v>24</v>
      </c>
    </row>
    <row r="50" ht="12.75">
      <c r="A50" t="s">
        <v>25</v>
      </c>
    </row>
    <row r="51" spans="1:6" ht="12.75">
      <c r="A51" t="s">
        <v>26</v>
      </c>
      <c r="B51" s="150"/>
      <c r="C51" s="150"/>
      <c r="D51" s="150"/>
      <c r="E51" s="150"/>
      <c r="F51" s="150"/>
    </row>
    <row r="52" ht="12.75">
      <c r="A52" t="s">
        <v>27</v>
      </c>
    </row>
    <row r="53" ht="12.75">
      <c r="A53" t="s">
        <v>28</v>
      </c>
    </row>
    <row r="54" ht="12.75">
      <c r="A54" t="s">
        <v>29</v>
      </c>
    </row>
    <row r="56" ht="12.75">
      <c r="A56" s="12" t="s">
        <v>30</v>
      </c>
    </row>
    <row r="58" spans="1:8" ht="12.75">
      <c r="A58" t="s">
        <v>59</v>
      </c>
      <c r="E58" s="18"/>
      <c r="F58" s="18"/>
      <c r="G58" s="18"/>
      <c r="H58" s="18"/>
    </row>
    <row r="59" spans="1:8" ht="12.75" hidden="1">
      <c r="A59" s="18" t="s">
        <v>31</v>
      </c>
      <c r="B59" s="18"/>
      <c r="C59" s="18"/>
      <c r="D59" s="18"/>
      <c r="E59" s="18"/>
      <c r="F59" s="18"/>
      <c r="G59" s="18"/>
      <c r="H59" s="18"/>
    </row>
    <row r="60" spans="1:8" ht="12.75" hidden="1">
      <c r="A60" s="18" t="s">
        <v>32</v>
      </c>
      <c r="B60" s="18"/>
      <c r="C60" s="18"/>
      <c r="D60" s="18"/>
      <c r="E60" s="18"/>
      <c r="F60" s="18"/>
      <c r="G60" s="18"/>
      <c r="H60" s="18"/>
    </row>
    <row r="61" ht="12.75" hidden="1"/>
    <row r="63" ht="12.75">
      <c r="A63" s="12" t="s">
        <v>33</v>
      </c>
    </row>
    <row r="64" ht="12.75">
      <c r="A64" t="s">
        <v>165</v>
      </c>
    </row>
    <row r="66" ht="12.75">
      <c r="A66" s="12" t="s">
        <v>34</v>
      </c>
    </row>
    <row r="67" ht="12.75">
      <c r="A67" t="s">
        <v>35</v>
      </c>
    </row>
    <row r="68" ht="12.75">
      <c r="A68" t="s">
        <v>36</v>
      </c>
    </row>
    <row r="69" ht="12.75">
      <c r="A69" t="s">
        <v>37</v>
      </c>
    </row>
    <row r="70" ht="12.75">
      <c r="A70" t="s">
        <v>38</v>
      </c>
    </row>
    <row r="71" ht="12.75">
      <c r="A71" t="s">
        <v>44</v>
      </c>
    </row>
    <row r="73" ht="12.75">
      <c r="A73" t="s">
        <v>45</v>
      </c>
    </row>
    <row r="74" ht="12.75">
      <c r="A74" t="s">
        <v>46</v>
      </c>
    </row>
    <row r="75" ht="12.75">
      <c r="A75" t="s">
        <v>47</v>
      </c>
    </row>
    <row r="76" ht="12.75">
      <c r="A76" t="s">
        <v>48</v>
      </c>
    </row>
    <row r="78" ht="12.75">
      <c r="A78" t="s">
        <v>49</v>
      </c>
    </row>
    <row r="79" ht="12.75">
      <c r="A79" t="s">
        <v>50</v>
      </c>
    </row>
    <row r="81" spans="1:2" ht="12.75">
      <c r="A81" s="12" t="s">
        <v>51</v>
      </c>
      <c r="B81" s="12"/>
    </row>
    <row r="82" ht="12.75">
      <c r="A82" t="s">
        <v>52</v>
      </c>
    </row>
    <row r="84" spans="1:5" s="147" customFormat="1" ht="12.75" hidden="1">
      <c r="A84" s="314" t="s">
        <v>53</v>
      </c>
      <c r="B84" s="315"/>
      <c r="C84" s="315"/>
      <c r="D84" s="315"/>
      <c r="E84" s="315"/>
    </row>
    <row r="85" spans="2:5" s="147" customFormat="1" ht="12.75" hidden="1">
      <c r="B85" s="315"/>
      <c r="C85" s="315"/>
      <c r="D85" s="315"/>
      <c r="E85" s="315"/>
    </row>
    <row r="86" spans="1:5" s="147" customFormat="1" ht="12.75" customHeight="1" hidden="1">
      <c r="A86" s="625" t="s">
        <v>61</v>
      </c>
      <c r="B86" s="625"/>
      <c r="C86" s="625"/>
      <c r="D86" s="625"/>
      <c r="E86" s="625"/>
    </row>
    <row r="87" spans="1:5" s="147" customFormat="1" ht="12.75" customHeight="1" hidden="1">
      <c r="A87" s="147" t="s">
        <v>62</v>
      </c>
      <c r="B87" s="315"/>
      <c r="C87" s="315"/>
      <c r="D87" s="315"/>
      <c r="E87" s="315"/>
    </row>
    <row r="88" spans="1:5" s="147" customFormat="1" ht="12.75" hidden="1">
      <c r="A88" s="147" t="s">
        <v>63</v>
      </c>
      <c r="B88" s="315"/>
      <c r="C88" s="315"/>
      <c r="D88" s="315"/>
      <c r="E88" s="315"/>
    </row>
    <row r="89" spans="1:5" s="147" customFormat="1" ht="12.75" customHeight="1" hidden="1">
      <c r="A89" s="625" t="s">
        <v>64</v>
      </c>
      <c r="B89" s="625"/>
      <c r="C89" s="625"/>
      <c r="D89" s="625"/>
      <c r="E89" s="625"/>
    </row>
    <row r="90" spans="1:5" s="147" customFormat="1" ht="12.75" customHeight="1" hidden="1">
      <c r="A90" s="625" t="s">
        <v>65</v>
      </c>
      <c r="B90" s="625"/>
      <c r="C90" s="625"/>
      <c r="D90" s="625"/>
      <c r="E90" s="625"/>
    </row>
    <row r="91" spans="1:5" s="147" customFormat="1" ht="12.75" customHeight="1" hidden="1">
      <c r="A91" s="316"/>
      <c r="B91" s="140"/>
      <c r="C91" s="140"/>
      <c r="D91" s="140"/>
      <c r="E91" s="140"/>
    </row>
    <row r="92" spans="1:12" ht="12.75">
      <c r="A92" s="314" t="s">
        <v>66</v>
      </c>
      <c r="B92" s="317"/>
      <c r="C92" s="317"/>
      <c r="D92" s="317"/>
      <c r="E92" s="317"/>
      <c r="F92" s="149"/>
      <c r="G92" s="149"/>
      <c r="H92" s="149"/>
      <c r="I92" s="149"/>
      <c r="J92" s="149"/>
      <c r="K92" s="149"/>
      <c r="L92" s="149"/>
    </row>
    <row r="93" spans="1:5" s="149" customFormat="1" ht="12.75">
      <c r="A93" t="s">
        <v>67</v>
      </c>
      <c r="B93" s="317"/>
      <c r="C93" s="317"/>
      <c r="D93" s="317"/>
      <c r="E93" s="317"/>
    </row>
    <row r="94" spans="1:5" s="147" customFormat="1" ht="12.75">
      <c r="A94" s="147" t="s">
        <v>431</v>
      </c>
      <c r="B94" s="315"/>
      <c r="C94" s="315"/>
      <c r="D94" s="315"/>
      <c r="E94" s="315"/>
    </row>
    <row r="95" spans="1:5" s="147" customFormat="1" ht="12.75">
      <c r="A95" s="147" t="s">
        <v>430</v>
      </c>
      <c r="B95" s="315"/>
      <c r="C95" s="315"/>
      <c r="D95" s="315"/>
      <c r="E95" s="315"/>
    </row>
    <row r="96" spans="1:8" s="149" customFormat="1" ht="12.75">
      <c r="A96" s="18" t="s">
        <v>60</v>
      </c>
      <c r="B96"/>
      <c r="C96"/>
      <c r="D96"/>
      <c r="E96"/>
      <c r="F96"/>
      <c r="G96"/>
      <c r="H96"/>
    </row>
    <row r="97" spans="1:8" s="149" customFormat="1" ht="12.75" hidden="1">
      <c r="A97" s="18" t="s">
        <v>68</v>
      </c>
      <c r="B97" s="18"/>
      <c r="C97" s="18"/>
      <c r="D97" s="18"/>
      <c r="E97" s="18"/>
      <c r="F97" s="18"/>
      <c r="G97" s="18"/>
      <c r="H97"/>
    </row>
    <row r="98" spans="1:8" s="149" customFormat="1" ht="12.75" hidden="1">
      <c r="A98" s="18" t="s">
        <v>69</v>
      </c>
      <c r="B98" s="18"/>
      <c r="C98" s="18"/>
      <c r="D98" s="18"/>
      <c r="E98" s="18"/>
      <c r="F98" s="18"/>
      <c r="G98" s="18"/>
      <c r="H98"/>
    </row>
    <row r="99" spans="1:8" s="149" customFormat="1" ht="12.75" hidden="1">
      <c r="A99" s="18" t="s">
        <v>70</v>
      </c>
      <c r="B99" s="18"/>
      <c r="C99" s="18"/>
      <c r="D99" s="18"/>
      <c r="E99" s="18"/>
      <c r="F99" s="18"/>
      <c r="G99" s="18"/>
      <c r="H99"/>
    </row>
    <row r="100" spans="1:8" s="149" customFormat="1" ht="12.75" hidden="1">
      <c r="A100" s="18" t="s">
        <v>71</v>
      </c>
      <c r="B100" s="18"/>
      <c r="C100" s="18"/>
      <c r="D100" s="18"/>
      <c r="E100" s="18"/>
      <c r="F100" s="18"/>
      <c r="G100" s="18"/>
      <c r="H100"/>
    </row>
    <row r="101" spans="1:8" s="149" customFormat="1" ht="12.75" hidden="1">
      <c r="A101" s="18" t="s">
        <v>72</v>
      </c>
      <c r="B101" s="18"/>
      <c r="C101" s="18"/>
      <c r="D101" s="18"/>
      <c r="E101" s="18"/>
      <c r="F101" s="18"/>
      <c r="G101" s="18"/>
      <c r="H101"/>
    </row>
    <row r="102" spans="1:8" s="149" customFormat="1" ht="12.75" hidden="1">
      <c r="A102" s="18" t="s">
        <v>73</v>
      </c>
      <c r="B102" s="18"/>
      <c r="C102" s="18"/>
      <c r="D102" s="18"/>
      <c r="E102" s="18"/>
      <c r="F102" s="18"/>
      <c r="G102" s="18"/>
      <c r="H102"/>
    </row>
    <row r="103" spans="1:7" ht="12.75" hidden="1">
      <c r="A103" s="18" t="s">
        <v>74</v>
      </c>
      <c r="B103" s="18"/>
      <c r="C103" s="18"/>
      <c r="D103" s="18"/>
      <c r="E103" s="18"/>
      <c r="F103" s="18"/>
      <c r="G103" s="18"/>
    </row>
    <row r="104" spans="1:5" ht="28.5" customHeight="1">
      <c r="A104" s="626" t="s">
        <v>75</v>
      </c>
      <c r="B104" s="626"/>
      <c r="C104" s="626"/>
      <c r="D104" s="626"/>
      <c r="E104" s="626"/>
    </row>
    <row r="105" spans="2:7" ht="12.75">
      <c r="B105" s="28" t="s">
        <v>76</v>
      </c>
      <c r="F105" s="281"/>
      <c r="G105" s="27"/>
    </row>
    <row r="106" spans="2:7" ht="12.75">
      <c r="B106" t="s">
        <v>77</v>
      </c>
      <c r="F106" s="281">
        <v>2.5</v>
      </c>
      <c r="G106" s="202" t="s">
        <v>78</v>
      </c>
    </row>
    <row r="107" spans="2:8" ht="12.75">
      <c r="B107" t="s">
        <v>79</v>
      </c>
      <c r="F107" s="281">
        <v>20</v>
      </c>
      <c r="G107" s="202" t="s">
        <v>78</v>
      </c>
      <c r="H107" s="27"/>
    </row>
    <row r="108" spans="2:8" ht="12.75">
      <c r="B108" t="s">
        <v>80</v>
      </c>
      <c r="F108" s="281">
        <v>20</v>
      </c>
      <c r="G108" s="202" t="s">
        <v>78</v>
      </c>
      <c r="H108" s="27"/>
    </row>
    <row r="109" spans="2:8" ht="12.75">
      <c r="B109" t="s">
        <v>81</v>
      </c>
      <c r="F109" s="318">
        <v>20</v>
      </c>
      <c r="G109" s="202" t="s">
        <v>78</v>
      </c>
      <c r="H109" s="27"/>
    </row>
    <row r="110" spans="2:8" ht="12.75">
      <c r="B110" t="s">
        <v>82</v>
      </c>
      <c r="F110" s="627"/>
      <c r="G110" s="627"/>
      <c r="H110" s="27"/>
    </row>
    <row r="111" spans="2:7" ht="12.75">
      <c r="B111" t="s">
        <v>83</v>
      </c>
      <c r="G111" s="2"/>
    </row>
    <row r="112" spans="1:7" ht="12.75" customHeight="1">
      <c r="A112" s="626" t="s">
        <v>90</v>
      </c>
      <c r="B112" s="626"/>
      <c r="C112" s="626"/>
      <c r="D112" s="626"/>
      <c r="E112" s="626"/>
      <c r="G112" s="2"/>
    </row>
    <row r="113" spans="1:7" ht="12.75">
      <c r="A113" s="626"/>
      <c r="B113" s="626"/>
      <c r="C113" s="626"/>
      <c r="D113" s="626"/>
      <c r="E113" s="626"/>
      <c r="G113" s="2"/>
    </row>
    <row r="114" ht="12.75">
      <c r="G114" s="2"/>
    </row>
    <row r="115" s="10" customFormat="1" ht="12.75" customHeight="1" hidden="1">
      <c r="A115" s="12" t="s">
        <v>91</v>
      </c>
    </row>
    <row r="116" spans="1:11" ht="12.75" customHeight="1" hidden="1">
      <c r="A116" s="624" t="s">
        <v>92</v>
      </c>
      <c r="B116" s="624"/>
      <c r="C116" s="624"/>
      <c r="D116" s="624"/>
      <c r="E116" s="624"/>
      <c r="F116" s="291"/>
      <c r="G116" s="291"/>
      <c r="H116" s="291"/>
      <c r="I116" s="291"/>
      <c r="J116" s="291"/>
      <c r="K116" s="291"/>
    </row>
    <row r="117" spans="1:11" ht="12.75" customHeight="1" hidden="1">
      <c r="A117" s="626" t="s">
        <v>93</v>
      </c>
      <c r="B117" s="626"/>
      <c r="C117" s="626"/>
      <c r="D117" s="626"/>
      <c r="E117" s="626"/>
      <c r="F117" s="140"/>
      <c r="G117" s="140"/>
      <c r="H117" s="140"/>
      <c r="I117" s="140"/>
      <c r="J117" s="140"/>
      <c r="K117" s="140"/>
    </row>
    <row r="118" spans="1:11" ht="12.75" customHeight="1" hidden="1">
      <c r="A118" s="140"/>
      <c r="B118" s="140"/>
      <c r="C118" s="140"/>
      <c r="D118" s="140"/>
      <c r="E118" s="140"/>
      <c r="F118" s="140"/>
      <c r="G118" s="140"/>
      <c r="H118" s="140"/>
      <c r="I118" s="140"/>
      <c r="J118" s="140"/>
      <c r="K118" s="140"/>
    </row>
    <row r="119" ht="12.75" hidden="1">
      <c r="G119" s="2"/>
    </row>
    <row r="120" spans="1:7" ht="12.75">
      <c r="A120" s="10" t="s">
        <v>94</v>
      </c>
      <c r="B120" s="10"/>
      <c r="C120" s="10"/>
      <c r="G120" s="2"/>
    </row>
    <row r="121" ht="6" customHeight="1">
      <c r="G121" s="2"/>
    </row>
    <row r="122" spans="1:7" ht="12.75">
      <c r="A122" t="s">
        <v>95</v>
      </c>
      <c r="G122" s="2"/>
    </row>
    <row r="123" spans="1:7" ht="12.75">
      <c r="A123" t="s">
        <v>96</v>
      </c>
      <c r="G123" s="2"/>
    </row>
    <row r="124" spans="1:7" ht="12.75">
      <c r="A124" t="s">
        <v>97</v>
      </c>
      <c r="G124" s="2"/>
    </row>
    <row r="125" spans="1:7" ht="30.75" customHeight="1">
      <c r="A125" s="624" t="s">
        <v>98</v>
      </c>
      <c r="B125" s="624"/>
      <c r="C125" s="624"/>
      <c r="D125" s="624"/>
      <c r="E125" s="624"/>
      <c r="F125" s="624"/>
      <c r="G125" s="2"/>
    </row>
    <row r="126" spans="1:7" ht="12.75">
      <c r="A126" t="s">
        <v>99</v>
      </c>
      <c r="G126" s="2"/>
    </row>
    <row r="127" spans="1:7" ht="12.75">
      <c r="A127" t="s">
        <v>100</v>
      </c>
      <c r="G127" s="2"/>
    </row>
    <row r="128" spans="1:7" ht="12.75">
      <c r="A128" t="s">
        <v>101</v>
      </c>
      <c r="G128" s="2"/>
    </row>
    <row r="129" spans="1:7" ht="12.75">
      <c r="A129" t="s">
        <v>102</v>
      </c>
      <c r="G129" s="2"/>
    </row>
    <row r="130" ht="12.75">
      <c r="A130" s="12" t="s">
        <v>103</v>
      </c>
    </row>
    <row r="131" ht="12.75">
      <c r="A131" t="s">
        <v>104</v>
      </c>
    </row>
    <row r="132" ht="14.25" customHeight="1">
      <c r="A132" t="s">
        <v>105</v>
      </c>
    </row>
    <row r="133" ht="12.75">
      <c r="A133" t="s">
        <v>106</v>
      </c>
    </row>
    <row r="134" ht="12.75" hidden="1"/>
    <row r="135" ht="12.75">
      <c r="A135" s="12" t="s">
        <v>107</v>
      </c>
    </row>
    <row r="136" ht="12.75">
      <c r="A136" t="s">
        <v>108</v>
      </c>
    </row>
    <row r="137" ht="12.75">
      <c r="A137" t="s">
        <v>111</v>
      </c>
    </row>
    <row r="138" ht="12.75">
      <c r="A138" t="s">
        <v>112</v>
      </c>
    </row>
    <row r="139" s="12" customFormat="1" ht="12.75">
      <c r="A139" s="12" t="s">
        <v>113</v>
      </c>
    </row>
    <row r="140" spans="1:12" ht="39" customHeight="1">
      <c r="A140" s="624" t="s">
        <v>114</v>
      </c>
      <c r="B140" s="624"/>
      <c r="C140" s="624"/>
      <c r="D140" s="624"/>
      <c r="E140" s="624"/>
      <c r="F140" s="140"/>
      <c r="G140" s="140"/>
      <c r="H140" s="140"/>
      <c r="I140" s="140"/>
      <c r="J140" s="140"/>
      <c r="K140" s="140"/>
      <c r="L140" s="140"/>
    </row>
    <row r="141" spans="1:12" ht="30.75" customHeight="1">
      <c r="A141" s="624" t="s">
        <v>115</v>
      </c>
      <c r="B141" s="624"/>
      <c r="C141" s="624"/>
      <c r="D141" s="624"/>
      <c r="E141" s="624"/>
      <c r="F141" s="140"/>
      <c r="G141" s="140"/>
      <c r="H141" s="140"/>
      <c r="I141" s="140"/>
      <c r="J141" s="140"/>
      <c r="K141" s="140"/>
      <c r="L141" s="140"/>
    </row>
    <row r="142" spans="1:12" ht="27.75" customHeight="1">
      <c r="A142" s="624" t="s">
        <v>116</v>
      </c>
      <c r="B142" s="624"/>
      <c r="C142" s="624"/>
      <c r="D142" s="624"/>
      <c r="E142" s="624"/>
      <c r="F142" s="140"/>
      <c r="G142" s="140"/>
      <c r="H142" s="140"/>
      <c r="I142" s="140"/>
      <c r="J142" s="140"/>
      <c r="K142" s="140"/>
      <c r="L142" s="140"/>
    </row>
    <row r="144" ht="12.75" hidden="1">
      <c r="A144" s="12" t="s">
        <v>117</v>
      </c>
    </row>
    <row r="145" ht="12.75" hidden="1">
      <c r="A145" t="s">
        <v>118</v>
      </c>
    </row>
    <row r="146" ht="12.75" hidden="1">
      <c r="A146" t="s">
        <v>119</v>
      </c>
    </row>
    <row r="147" ht="12.75" hidden="1">
      <c r="A147" t="s">
        <v>120</v>
      </c>
    </row>
    <row r="149" ht="12.75">
      <c r="A149" s="12" t="s">
        <v>121</v>
      </c>
    </row>
    <row r="150" ht="12.75">
      <c r="A150" s="12"/>
    </row>
    <row r="151" ht="12.75">
      <c r="A151" t="s">
        <v>122</v>
      </c>
    </row>
    <row r="152" ht="12.75">
      <c r="A152" t="s">
        <v>123</v>
      </c>
    </row>
    <row r="153" ht="12.75">
      <c r="A153" t="s">
        <v>124</v>
      </c>
    </row>
    <row r="154" ht="12.75">
      <c r="A154" t="s">
        <v>126</v>
      </c>
    </row>
    <row r="155" ht="12.75">
      <c r="A155" t="s">
        <v>127</v>
      </c>
    </row>
    <row r="156" ht="12.75">
      <c r="A156" t="s">
        <v>128</v>
      </c>
    </row>
    <row r="157" ht="12.75">
      <c r="A157" t="s">
        <v>129</v>
      </c>
    </row>
    <row r="158" ht="12.75">
      <c r="A158" t="s">
        <v>130</v>
      </c>
    </row>
    <row r="160" ht="12.75">
      <c r="A160" s="12" t="s">
        <v>131</v>
      </c>
    </row>
    <row r="161" ht="12.75">
      <c r="A161" t="s">
        <v>132</v>
      </c>
    </row>
    <row r="162" ht="12.75">
      <c r="A162" t="s">
        <v>133</v>
      </c>
    </row>
    <row r="164" ht="12.75">
      <c r="A164" s="12" t="s">
        <v>134</v>
      </c>
    </row>
    <row r="165" ht="12.75">
      <c r="A165" s="12"/>
    </row>
    <row r="166" spans="1:11" ht="41.25" customHeight="1">
      <c r="A166" s="629" t="s">
        <v>136</v>
      </c>
      <c r="B166" s="629"/>
      <c r="C166" s="629"/>
      <c r="D166" s="629"/>
      <c r="E166" s="629"/>
      <c r="F166" s="140"/>
      <c r="G166" s="140"/>
      <c r="H166" s="140"/>
      <c r="I166" s="140"/>
      <c r="J166" s="140"/>
      <c r="K166" s="140"/>
    </row>
    <row r="167" spans="1:11" ht="11.25" customHeight="1">
      <c r="A167" s="164"/>
      <c r="B167" s="140"/>
      <c r="C167" s="140"/>
      <c r="D167" s="140"/>
      <c r="E167" s="140"/>
      <c r="F167" s="140"/>
      <c r="G167" s="140"/>
      <c r="H167" s="140"/>
      <c r="I167" s="140"/>
      <c r="J167" s="140"/>
      <c r="K167" s="140"/>
    </row>
    <row r="168" ht="12.75">
      <c r="A168" s="12" t="s">
        <v>137</v>
      </c>
    </row>
    <row r="170" spans="1:11" ht="24.75" customHeight="1">
      <c r="A170" s="624" t="s">
        <v>138</v>
      </c>
      <c r="B170" s="624"/>
      <c r="C170" s="624"/>
      <c r="D170" s="624"/>
      <c r="E170" s="624"/>
      <c r="F170" s="140"/>
      <c r="G170" s="140"/>
      <c r="H170" s="140"/>
      <c r="I170" s="140"/>
      <c r="J170" s="140"/>
      <c r="K170" s="140"/>
    </row>
    <row r="171" ht="12.75">
      <c r="A171" t="s">
        <v>139</v>
      </c>
    </row>
    <row r="173" spans="1:4" ht="12.75" hidden="1">
      <c r="A173" s="12" t="s">
        <v>456</v>
      </c>
      <c r="B173" s="10"/>
      <c r="C173" s="10"/>
      <c r="D173" s="10"/>
    </row>
    <row r="174" spans="1:11" ht="12.75" customHeight="1" hidden="1">
      <c r="A174" s="624" t="s">
        <v>140</v>
      </c>
      <c r="B174" s="624"/>
      <c r="C174" s="624"/>
      <c r="D174" s="624"/>
      <c r="E174" s="624"/>
      <c r="F174" s="624"/>
      <c r="G174" s="624"/>
      <c r="H174" s="140"/>
      <c r="I174" s="140"/>
      <c r="J174" s="140"/>
      <c r="K174" s="140"/>
    </row>
    <row r="175" spans="1:11" ht="12.75" customHeight="1" hidden="1">
      <c r="A175" s="624" t="s">
        <v>180</v>
      </c>
      <c r="B175" s="624"/>
      <c r="C175" s="624"/>
      <c r="D175" s="624"/>
      <c r="E175" s="624"/>
      <c r="F175" s="624"/>
      <c r="G175" s="624"/>
      <c r="H175" s="140"/>
      <c r="I175" s="140"/>
      <c r="J175" s="140"/>
      <c r="K175" s="140"/>
    </row>
    <row r="177" spans="1:2" ht="12.75">
      <c r="A177" s="319" t="s">
        <v>181</v>
      </c>
      <c r="B177" s="10"/>
    </row>
    <row r="178" ht="12.75">
      <c r="A178" t="s">
        <v>182</v>
      </c>
    </row>
    <row r="179" spans="1:2" ht="12.75">
      <c r="A179" s="28" t="s">
        <v>183</v>
      </c>
      <c r="B179" s="28"/>
    </row>
    <row r="180" ht="12.75">
      <c r="A180" t="s">
        <v>184</v>
      </c>
    </row>
    <row r="181" ht="12.75">
      <c r="A181" t="s">
        <v>185</v>
      </c>
    </row>
    <row r="182" ht="12.75">
      <c r="A182" t="s">
        <v>186</v>
      </c>
    </row>
    <row r="183" ht="12.75">
      <c r="A183" t="s">
        <v>187</v>
      </c>
    </row>
    <row r="184" ht="12.75">
      <c r="A184" t="s">
        <v>188</v>
      </c>
    </row>
    <row r="185" ht="12.75">
      <c r="A185" s="28" t="s">
        <v>189</v>
      </c>
    </row>
    <row r="186" ht="12.75">
      <c r="A186" t="s">
        <v>190</v>
      </c>
    </row>
    <row r="187" ht="12.75">
      <c r="A187" t="s">
        <v>191</v>
      </c>
    </row>
    <row r="188" ht="12.75">
      <c r="A188" t="s">
        <v>192</v>
      </c>
    </row>
    <row r="189" ht="12.75">
      <c r="A189" t="s">
        <v>193</v>
      </c>
    </row>
    <row r="190" ht="12.75">
      <c r="A190" t="s">
        <v>194</v>
      </c>
    </row>
    <row r="191" ht="12.75">
      <c r="A191" t="s">
        <v>195</v>
      </c>
    </row>
    <row r="192" spans="1:5" ht="12.75" customHeight="1">
      <c r="A192" s="628" t="s">
        <v>196</v>
      </c>
      <c r="B192" s="628"/>
      <c r="C192" s="628"/>
      <c r="D192" s="628"/>
      <c r="E192" s="628"/>
    </row>
    <row r="193" spans="1:5" ht="12.75">
      <c r="A193" s="628"/>
      <c r="B193" s="628"/>
      <c r="C193" s="628"/>
      <c r="D193" s="628"/>
      <c r="E193" s="628"/>
    </row>
    <row r="194" ht="12.75">
      <c r="A194" t="s">
        <v>197</v>
      </c>
    </row>
    <row r="195" ht="12.75">
      <c r="A195" t="s">
        <v>198</v>
      </c>
    </row>
    <row r="196" ht="15" customHeight="1">
      <c r="A196" t="s">
        <v>199</v>
      </c>
    </row>
    <row r="197" ht="12.75">
      <c r="A197" t="s">
        <v>200</v>
      </c>
    </row>
    <row r="198" ht="12.75">
      <c r="A198" t="s">
        <v>201</v>
      </c>
    </row>
    <row r="199" ht="12.75">
      <c r="A199" t="s">
        <v>202</v>
      </c>
    </row>
    <row r="201" ht="12.75" hidden="1">
      <c r="A201" s="12" t="s">
        <v>203</v>
      </c>
    </row>
    <row r="202" ht="12.75" hidden="1">
      <c r="A202" t="s">
        <v>204</v>
      </c>
    </row>
    <row r="203" ht="12.75" hidden="1">
      <c r="A203" t="s">
        <v>205</v>
      </c>
    </row>
    <row r="204" ht="12.75" hidden="1">
      <c r="A204" t="s">
        <v>206</v>
      </c>
    </row>
    <row r="205" ht="12.75" hidden="1">
      <c r="A205" s="137" t="s">
        <v>207</v>
      </c>
    </row>
    <row r="206" ht="12.75" hidden="1">
      <c r="A206" t="s">
        <v>208</v>
      </c>
    </row>
    <row r="207" ht="12.75" hidden="1">
      <c r="A207" t="s">
        <v>209</v>
      </c>
    </row>
    <row r="208" ht="12.75" hidden="1">
      <c r="A208" t="s">
        <v>210</v>
      </c>
    </row>
    <row r="209" ht="12.75" hidden="1">
      <c r="A209" t="s">
        <v>211</v>
      </c>
    </row>
    <row r="210" ht="12.75" hidden="1">
      <c r="A210" t="s">
        <v>212</v>
      </c>
    </row>
    <row r="211" ht="12.75" hidden="1">
      <c r="A211" s="137" t="s">
        <v>213</v>
      </c>
    </row>
    <row r="212" ht="12.75" hidden="1">
      <c r="A212" t="s">
        <v>214</v>
      </c>
    </row>
    <row r="213" ht="12.75" hidden="1">
      <c r="A213" t="s">
        <v>215</v>
      </c>
    </row>
    <row r="214" ht="12.75" hidden="1">
      <c r="A214" t="s">
        <v>216</v>
      </c>
    </row>
    <row r="215" ht="12.75" hidden="1">
      <c r="A215" t="s">
        <v>217</v>
      </c>
    </row>
    <row r="216" ht="12.75" hidden="1">
      <c r="A216" t="s">
        <v>219</v>
      </c>
    </row>
    <row r="217" ht="12.75" hidden="1">
      <c r="A217" t="s">
        <v>220</v>
      </c>
    </row>
    <row r="218" ht="12.75" hidden="1"/>
    <row r="219" ht="12.75" hidden="1">
      <c r="A219" t="s">
        <v>221</v>
      </c>
    </row>
    <row r="220" ht="12.75" hidden="1">
      <c r="A220" t="s">
        <v>222</v>
      </c>
    </row>
    <row r="221" ht="12.75" hidden="1">
      <c r="A221" t="s">
        <v>223</v>
      </c>
    </row>
    <row r="222" ht="12.75" hidden="1">
      <c r="A222" t="s">
        <v>224</v>
      </c>
    </row>
  </sheetData>
  <sheetProtection/>
  <mergeCells count="22">
    <mergeCell ref="A86:E86"/>
    <mergeCell ref="A25:E25"/>
    <mergeCell ref="A27:E27"/>
    <mergeCell ref="A31:E31"/>
    <mergeCell ref="A32:J32"/>
    <mergeCell ref="A33:E33"/>
    <mergeCell ref="A192:E193"/>
    <mergeCell ref="A116:E116"/>
    <mergeCell ref="A117:E117"/>
    <mergeCell ref="A125:F125"/>
    <mergeCell ref="A140:E140"/>
    <mergeCell ref="A141:E141"/>
    <mergeCell ref="A142:E142"/>
    <mergeCell ref="A166:E166"/>
    <mergeCell ref="A170:E170"/>
    <mergeCell ref="A174:G174"/>
    <mergeCell ref="A175:G175"/>
    <mergeCell ref="A89:E89"/>
    <mergeCell ref="A90:E90"/>
    <mergeCell ref="A104:E104"/>
    <mergeCell ref="F110:G110"/>
    <mergeCell ref="A112:E113"/>
  </mergeCells>
  <printOptions/>
  <pageMargins left="0.7874015748031497" right="0.1968503937007874" top="1.062992125984252" bottom="0.3937007874015748" header="0.3937007874015748" footer="0.3937007874015748"/>
  <pageSetup horizontalDpi="300" verticalDpi="300" orientation="portrait" paperSize="9" scale="86" r:id="rId1"/>
  <headerFooter alignWithMargins="0">
    <oddHeader>&amp;CSIA " AADSO "
gada pārskats par 2014. gadu.</oddHeader>
    <oddFooter>&amp;R&amp;P</oddFooter>
  </headerFooter>
  <rowBreaks count="2" manualBreakCount="2">
    <brk id="62" max="6" man="1"/>
    <brk id="134" max="6" man="1"/>
  </rowBreaks>
</worksheet>
</file>

<file path=xl/worksheets/sheet11.xml><?xml version="1.0" encoding="utf-8"?>
<worksheet xmlns="http://schemas.openxmlformats.org/spreadsheetml/2006/main" xmlns:r="http://schemas.openxmlformats.org/officeDocument/2006/relationships">
  <dimension ref="A1:S139"/>
  <sheetViews>
    <sheetView view="pageBreakPreview" zoomScaleNormal="130" zoomScaleSheetLayoutView="100" zoomScalePageLayoutView="0" workbookViewId="0" topLeftCell="A1">
      <selection activeCell="H41" sqref="H41"/>
    </sheetView>
  </sheetViews>
  <sheetFormatPr defaultColWidth="9.140625" defaultRowHeight="12.75"/>
  <cols>
    <col min="1" max="5" width="5.7109375" style="0" customWidth="1"/>
    <col min="6" max="8" width="15.7109375" style="0" customWidth="1"/>
    <col min="9" max="9" width="15.7109375" style="10" customWidth="1"/>
    <col min="10" max="11" width="9.140625" style="136" customWidth="1"/>
  </cols>
  <sheetData>
    <row r="1" spans="1:7" ht="15.75">
      <c r="A1" s="379" t="s">
        <v>482</v>
      </c>
      <c r="B1" s="137"/>
      <c r="C1" s="137"/>
      <c r="D1" s="137"/>
      <c r="E1" s="137"/>
      <c r="F1" s="137"/>
      <c r="G1" s="137"/>
    </row>
    <row r="3" ht="12.75">
      <c r="A3" s="10" t="s">
        <v>483</v>
      </c>
    </row>
    <row r="4" ht="12.75">
      <c r="A4" s="10" t="s">
        <v>484</v>
      </c>
    </row>
    <row r="5" ht="12.75">
      <c r="A5" t="s">
        <v>298</v>
      </c>
    </row>
    <row r="6" ht="12.75">
      <c r="A6" t="s">
        <v>299</v>
      </c>
    </row>
    <row r="7" ht="12.75">
      <c r="A7" t="s">
        <v>776</v>
      </c>
    </row>
    <row r="8" spans="1:10" ht="12.75">
      <c r="A8" s="10"/>
      <c r="J8" s="136" t="s">
        <v>485</v>
      </c>
    </row>
    <row r="9" spans="1:10" ht="12.75">
      <c r="A9" s="10" t="s">
        <v>486</v>
      </c>
      <c r="B9" s="10"/>
      <c r="H9" s="9">
        <v>2014</v>
      </c>
      <c r="I9" s="9">
        <v>2013</v>
      </c>
      <c r="J9" s="136" t="s">
        <v>487</v>
      </c>
    </row>
    <row r="10" spans="8:9" ht="12.75">
      <c r="H10" s="138" t="s">
        <v>614</v>
      </c>
      <c r="I10" s="138" t="s">
        <v>614</v>
      </c>
    </row>
    <row r="11" spans="2:9" ht="12.75" customHeight="1">
      <c r="B11" s="630" t="s">
        <v>662</v>
      </c>
      <c r="C11" s="630"/>
      <c r="D11" s="630"/>
      <c r="E11" s="630"/>
      <c r="H11" s="381">
        <f>'P vai Z aprekins'!G8</f>
        <v>1600806</v>
      </c>
      <c r="I11" s="381">
        <f>'P vai Z aprekins'!H8</f>
        <v>1528690</v>
      </c>
    </row>
    <row r="12" spans="2:9" ht="12.75">
      <c r="B12" t="s">
        <v>488</v>
      </c>
      <c r="H12" s="348">
        <f>'P vai Z aprekins'!G8</f>
        <v>1600806</v>
      </c>
      <c r="I12" s="348">
        <f>'P vai Z aprekins'!H8</f>
        <v>1528690</v>
      </c>
    </row>
    <row r="13" spans="2:9" ht="12.75">
      <c r="B13" t="s">
        <v>491</v>
      </c>
      <c r="H13" s="348">
        <v>0</v>
      </c>
      <c r="I13" s="348">
        <v>0</v>
      </c>
    </row>
    <row r="14" spans="2:9" ht="12.75" customHeight="1" hidden="1">
      <c r="B14" s="630" t="s">
        <v>489</v>
      </c>
      <c r="C14" s="630"/>
      <c r="D14" s="630"/>
      <c r="E14" s="630"/>
      <c r="H14" s="382"/>
      <c r="I14" s="382"/>
    </row>
    <row r="15" spans="2:9" ht="12.75" hidden="1">
      <c r="B15" t="s">
        <v>490</v>
      </c>
      <c r="E15" s="140"/>
      <c r="H15" s="348"/>
      <c r="I15" s="348"/>
    </row>
    <row r="16" spans="2:9" ht="12.75" hidden="1">
      <c r="B16" t="s">
        <v>491</v>
      </c>
      <c r="E16" s="140"/>
      <c r="H16" s="348"/>
      <c r="I16" s="348"/>
    </row>
    <row r="17" spans="2:10" ht="12.75" hidden="1">
      <c r="B17" s="137" t="s">
        <v>492</v>
      </c>
      <c r="H17" s="383"/>
      <c r="I17" s="383"/>
      <c r="J17" s="136" t="s">
        <v>475</v>
      </c>
    </row>
    <row r="18" spans="1:11" ht="13.5" thickBot="1">
      <c r="A18" s="10"/>
      <c r="B18" s="10" t="s">
        <v>493</v>
      </c>
      <c r="C18" s="10"/>
      <c r="D18" s="10"/>
      <c r="E18" s="10"/>
      <c r="F18" s="10"/>
      <c r="H18" s="384">
        <f>H11+H14</f>
        <v>1600806</v>
      </c>
      <c r="I18" s="384">
        <f>I11+I14</f>
        <v>1528690</v>
      </c>
      <c r="J18" s="141">
        <f>H18-'P vai Z aprekins'!G8</f>
        <v>0</v>
      </c>
      <c r="K18" s="141">
        <f>I18-'P vai Z aprekins'!H8</f>
        <v>0</v>
      </c>
    </row>
    <row r="19" spans="1:11" ht="13.5" thickTop="1">
      <c r="A19" s="10"/>
      <c r="B19" s="10"/>
      <c r="C19" s="10"/>
      <c r="D19" s="10"/>
      <c r="E19" s="10"/>
      <c r="F19" s="10"/>
      <c r="G19" s="142"/>
      <c r="H19" s="40"/>
      <c r="I19" s="142"/>
      <c r="J19" s="141"/>
      <c r="K19" s="141"/>
    </row>
    <row r="20" spans="1:11" ht="12.75" hidden="1">
      <c r="A20" s="10"/>
      <c r="B20" s="10"/>
      <c r="C20" s="10"/>
      <c r="D20" s="10"/>
      <c r="E20" s="10"/>
      <c r="F20" s="10"/>
      <c r="G20" s="142"/>
      <c r="H20" s="40"/>
      <c r="I20" s="142"/>
      <c r="J20" s="141"/>
      <c r="K20" s="141"/>
    </row>
    <row r="21" spans="1:9" ht="12.75" hidden="1">
      <c r="A21" s="10"/>
      <c r="B21" s="10"/>
      <c r="C21" s="10"/>
      <c r="D21" s="10"/>
      <c r="E21" s="10"/>
      <c r="F21" s="10"/>
      <c r="G21" s="143"/>
      <c r="H21" s="40"/>
      <c r="I21" s="143"/>
    </row>
    <row r="22" spans="2:9" ht="12.75">
      <c r="B22" s="10"/>
      <c r="C22" s="10"/>
      <c r="D22" s="10"/>
      <c r="E22" s="10"/>
      <c r="F22" s="10"/>
      <c r="H22" s="11">
        <f>H9</f>
        <v>2014</v>
      </c>
      <c r="I22" s="9">
        <f>I9</f>
        <v>2013</v>
      </c>
    </row>
    <row r="23" spans="1:9" ht="12.75">
      <c r="A23" s="10" t="s">
        <v>494</v>
      </c>
      <c r="H23" s="144" t="str">
        <f>H10</f>
        <v>EUR</v>
      </c>
      <c r="I23" s="138" t="str">
        <f>I10</f>
        <v>EUR</v>
      </c>
    </row>
    <row r="24" spans="2:9" ht="12.75">
      <c r="B24" t="s">
        <v>495</v>
      </c>
      <c r="H24" s="352">
        <f>H12</f>
        <v>1600806</v>
      </c>
      <c r="I24" s="352">
        <f>I12</f>
        <v>1528690</v>
      </c>
    </row>
    <row r="25" spans="2:9" ht="12.75" hidden="1">
      <c r="B25" t="s">
        <v>496</v>
      </c>
      <c r="H25" s="380"/>
      <c r="I25" s="380"/>
    </row>
    <row r="26" spans="2:9" ht="12.75" hidden="1">
      <c r="B26" t="s">
        <v>497</v>
      </c>
      <c r="H26" s="347"/>
      <c r="I26" s="347"/>
    </row>
    <row r="27" spans="2:9" ht="12.75" hidden="1">
      <c r="B27" t="s">
        <v>498</v>
      </c>
      <c r="H27" s="347"/>
      <c r="I27" s="347"/>
    </row>
    <row r="28" spans="8:9" ht="12.75" hidden="1">
      <c r="H28" s="347"/>
      <c r="I28" s="347"/>
    </row>
    <row r="29" spans="8:13" ht="12.75" hidden="1">
      <c r="H29" s="347"/>
      <c r="I29" s="347"/>
      <c r="J29" s="145" t="s">
        <v>475</v>
      </c>
      <c r="K29" s="145"/>
      <c r="L29" s="146"/>
      <c r="M29" s="147"/>
    </row>
    <row r="30" spans="1:13" ht="13.5" thickBot="1">
      <c r="A30" s="10"/>
      <c r="B30" s="10" t="str">
        <f>B18</f>
        <v>Kopā</v>
      </c>
      <c r="C30" s="10"/>
      <c r="D30" s="10"/>
      <c r="E30" s="10"/>
      <c r="F30" s="10"/>
      <c r="H30" s="384">
        <f>SUM(H24:H29)</f>
        <v>1600806</v>
      </c>
      <c r="I30" s="384">
        <f>SUM(I24:I29)</f>
        <v>1528690</v>
      </c>
      <c r="J30" s="148">
        <f>H30-H18</f>
        <v>0</v>
      </c>
      <c r="K30" s="141">
        <f>I30-I18</f>
        <v>0</v>
      </c>
      <c r="L30" s="149"/>
      <c r="M30" s="147"/>
    </row>
    <row r="31" spans="1:13" ht="13.5" thickTop="1">
      <c r="A31" s="150"/>
      <c r="B31" s="10"/>
      <c r="C31" s="10"/>
      <c r="D31" s="10"/>
      <c r="E31" s="10"/>
      <c r="F31" s="10"/>
      <c r="G31" s="143"/>
      <c r="H31" s="39"/>
      <c r="I31" s="39"/>
      <c r="J31" s="145"/>
      <c r="L31" s="149"/>
      <c r="M31" s="147"/>
    </row>
    <row r="32" spans="1:13" ht="12.75">
      <c r="A32" s="10" t="s">
        <v>499</v>
      </c>
      <c r="G32" s="151"/>
      <c r="H32" s="44"/>
      <c r="I32" s="152"/>
      <c r="J32" s="145"/>
      <c r="L32" s="153"/>
      <c r="M32" s="147"/>
    </row>
    <row r="33" spans="1:13" ht="12.75">
      <c r="A33" s="10" t="s">
        <v>415</v>
      </c>
      <c r="G33" s="151"/>
      <c r="H33" s="44"/>
      <c r="I33" s="152"/>
      <c r="J33" s="145"/>
      <c r="L33" s="153"/>
      <c r="M33" s="147"/>
    </row>
    <row r="34" spans="1:13" ht="12.75">
      <c r="A34" t="s">
        <v>500</v>
      </c>
      <c r="G34" s="151"/>
      <c r="H34" s="44"/>
      <c r="I34" s="152"/>
      <c r="J34" s="145"/>
      <c r="K34" s="154"/>
      <c r="L34" s="153"/>
      <c r="M34" s="147"/>
    </row>
    <row r="35" spans="1:13" ht="12.75">
      <c r="A35" t="s">
        <v>501</v>
      </c>
      <c r="G35" s="151"/>
      <c r="H35" s="44"/>
      <c r="I35" s="152"/>
      <c r="J35" s="145"/>
      <c r="K35" s="154"/>
      <c r="L35" s="153"/>
      <c r="M35" s="147"/>
    </row>
    <row r="36" spans="8:9" ht="12.75">
      <c r="H36" s="155">
        <f>H9</f>
        <v>2014</v>
      </c>
      <c r="I36" s="4">
        <f>I9</f>
        <v>2013</v>
      </c>
    </row>
    <row r="37" spans="2:9" ht="12.75">
      <c r="B37" s="10" t="s">
        <v>502</v>
      </c>
      <c r="C37" s="10"/>
      <c r="D37" s="10"/>
      <c r="H37" s="144" t="str">
        <f>H23</f>
        <v>EUR</v>
      </c>
      <c r="I37" s="138" t="str">
        <f>I23</f>
        <v>EUR</v>
      </c>
    </row>
    <row r="38" spans="2:19" ht="12.75">
      <c r="B38" t="s">
        <v>663</v>
      </c>
      <c r="H38" s="348">
        <v>1509</v>
      </c>
      <c r="I38" s="348">
        <v>1588</v>
      </c>
      <c r="K38" s="145"/>
      <c r="L38" s="149"/>
      <c r="M38" s="149"/>
      <c r="N38" s="149"/>
      <c r="O38" s="149"/>
      <c r="P38" s="149"/>
      <c r="Q38" s="147"/>
      <c r="R38" s="147"/>
      <c r="S38" s="147"/>
    </row>
    <row r="39" spans="2:19" ht="12.75">
      <c r="B39" t="s">
        <v>815</v>
      </c>
      <c r="H39" s="347">
        <v>597421</v>
      </c>
      <c r="I39" s="347">
        <v>514035</v>
      </c>
      <c r="K39" s="145"/>
      <c r="L39" s="149"/>
      <c r="M39" s="149"/>
      <c r="N39" s="149"/>
      <c r="O39" s="149"/>
      <c r="P39" s="149"/>
      <c r="Q39" s="147"/>
      <c r="R39" s="147"/>
      <c r="S39" s="147"/>
    </row>
    <row r="40" spans="2:19" ht="12.75">
      <c r="B40" t="s">
        <v>504</v>
      </c>
      <c r="H40" s="347">
        <v>22209</v>
      </c>
      <c r="I40" s="347">
        <v>25600</v>
      </c>
      <c r="K40" s="145"/>
      <c r="L40" s="149"/>
      <c r="M40" s="149"/>
      <c r="N40" s="149"/>
      <c r="O40" s="153"/>
      <c r="P40" s="153"/>
      <c r="Q40" s="147"/>
      <c r="R40" s="147"/>
      <c r="S40" s="147"/>
    </row>
    <row r="41" spans="2:19" ht="12.75">
      <c r="B41" t="s">
        <v>505</v>
      </c>
      <c r="H41" s="347">
        <f>PLpiel!H20</f>
        <v>532701</v>
      </c>
      <c r="I41" s="347">
        <v>535590</v>
      </c>
      <c r="K41" s="145"/>
      <c r="L41" s="149"/>
      <c r="M41" s="149"/>
      <c r="N41" s="149"/>
      <c r="O41" s="153"/>
      <c r="P41" s="153"/>
      <c r="Q41" s="147"/>
      <c r="R41" s="147"/>
      <c r="S41" s="147"/>
    </row>
    <row r="42" spans="2:19" ht="12.75">
      <c r="B42" t="s">
        <v>506</v>
      </c>
      <c r="H42" s="347">
        <v>257053</v>
      </c>
      <c r="I42" s="347">
        <v>387810</v>
      </c>
      <c r="K42" s="145"/>
      <c r="L42" s="149"/>
      <c r="M42" s="149"/>
      <c r="N42" s="149"/>
      <c r="O42" s="153"/>
      <c r="P42" s="153"/>
      <c r="Q42" s="147"/>
      <c r="R42" s="147"/>
      <c r="S42" s="147"/>
    </row>
    <row r="43" spans="2:19" ht="12.75">
      <c r="B43" t="s">
        <v>562</v>
      </c>
      <c r="H43" s="347"/>
      <c r="I43" s="347">
        <v>42</v>
      </c>
      <c r="K43" s="145"/>
      <c r="L43" s="149"/>
      <c r="M43" s="149"/>
      <c r="N43" s="149"/>
      <c r="O43" s="153"/>
      <c r="P43" s="153"/>
      <c r="Q43" s="147"/>
      <c r="R43" s="147"/>
      <c r="S43" s="147"/>
    </row>
    <row r="44" spans="2:19" ht="12.75">
      <c r="B44" t="s">
        <v>563</v>
      </c>
      <c r="H44" s="347">
        <v>77814</v>
      </c>
      <c r="I44" s="347">
        <v>75346</v>
      </c>
      <c r="K44" s="145"/>
      <c r="L44" s="149"/>
      <c r="M44" s="149"/>
      <c r="N44" s="149"/>
      <c r="O44" s="153"/>
      <c r="P44" s="153"/>
      <c r="Q44" s="147"/>
      <c r="R44" s="147"/>
      <c r="S44" s="147"/>
    </row>
    <row r="45" spans="2:19" ht="12.75" hidden="1">
      <c r="B45" t="s">
        <v>564</v>
      </c>
      <c r="H45" s="347"/>
      <c r="I45" s="347"/>
      <c r="K45" s="145"/>
      <c r="L45" s="149"/>
      <c r="M45" s="149"/>
      <c r="N45" s="149"/>
      <c r="O45" s="153"/>
      <c r="P45" s="153"/>
      <c r="Q45" s="147"/>
      <c r="R45" s="147"/>
      <c r="S45" s="147"/>
    </row>
    <row r="46" spans="2:19" ht="12.75" hidden="1">
      <c r="B46" t="s">
        <v>503</v>
      </c>
      <c r="H46" s="347">
        <v>0</v>
      </c>
      <c r="I46" s="347"/>
      <c r="J46" s="136" t="s">
        <v>475</v>
      </c>
      <c r="K46" s="145"/>
      <c r="L46" s="149"/>
      <c r="M46" s="149"/>
      <c r="N46" s="149"/>
      <c r="O46" s="149"/>
      <c r="P46" s="153"/>
      <c r="Q46" s="147"/>
      <c r="R46" s="147"/>
      <c r="S46" s="147"/>
    </row>
    <row r="47" spans="1:11" ht="13.5" thickBot="1">
      <c r="A47" s="10"/>
      <c r="B47" s="10" t="str">
        <f>B30</f>
        <v>Kopā</v>
      </c>
      <c r="C47" s="10"/>
      <c r="D47" s="10"/>
      <c r="E47" s="10"/>
      <c r="F47" s="10"/>
      <c r="H47" s="384">
        <f>SUM(H38:H46)</f>
        <v>1488707</v>
      </c>
      <c r="I47" s="384">
        <f>SUM(I38:I46)</f>
        <v>1540011</v>
      </c>
      <c r="J47" s="141">
        <f>H47+'P vai Z aprekins'!G9</f>
        <v>-15</v>
      </c>
      <c r="K47" s="141">
        <f>I47+'P vai Z aprekins'!H9</f>
        <v>10</v>
      </c>
    </row>
    <row r="48" spans="1:9" ht="13.5" hidden="1" thickTop="1">
      <c r="A48" s="18"/>
      <c r="B48" s="150"/>
      <c r="C48" s="150"/>
      <c r="D48" s="150"/>
      <c r="E48" s="150"/>
      <c r="F48" s="159"/>
      <c r="G48" s="159"/>
      <c r="H48" s="159"/>
      <c r="I48" s="159"/>
    </row>
    <row r="49" spans="2:9" ht="12.75" hidden="1">
      <c r="B49" s="159"/>
      <c r="C49" s="159"/>
      <c r="D49" s="159"/>
      <c r="E49" s="159"/>
      <c r="F49" s="159"/>
      <c r="G49" s="159"/>
      <c r="H49" s="159"/>
      <c r="I49" s="159"/>
    </row>
    <row r="50" spans="1:9" ht="12.75" customHeight="1" hidden="1">
      <c r="A50" s="10" t="s">
        <v>507</v>
      </c>
      <c r="G50" s="151"/>
      <c r="H50" s="44"/>
      <c r="I50" s="152"/>
    </row>
    <row r="51" spans="1:9" ht="12.75" hidden="1">
      <c r="A51" s="10" t="s">
        <v>417</v>
      </c>
      <c r="G51" s="151"/>
      <c r="H51" s="44"/>
      <c r="I51" s="152"/>
    </row>
    <row r="52" spans="1:9" ht="12.75" hidden="1">
      <c r="A52" s="10"/>
      <c r="G52" s="151"/>
      <c r="H52" s="44"/>
      <c r="I52" s="152"/>
    </row>
    <row r="53" spans="7:9" ht="12.75" hidden="1">
      <c r="G53" s="155">
        <v>2012</v>
      </c>
      <c r="H53" s="4"/>
      <c r="I53" s="4">
        <v>2011</v>
      </c>
    </row>
    <row r="54" spans="2:9" ht="12.75" hidden="1">
      <c r="B54" s="10" t="s">
        <v>502</v>
      </c>
      <c r="C54" s="10"/>
      <c r="D54" s="10"/>
      <c r="G54" s="144" t="str">
        <f>H37</f>
        <v>EUR</v>
      </c>
      <c r="H54" s="4"/>
      <c r="I54" s="138" t="str">
        <f>I37</f>
        <v>EUR</v>
      </c>
    </row>
    <row r="55" spans="2:9" ht="12.75" hidden="1">
      <c r="B55" t="s">
        <v>508</v>
      </c>
      <c r="G55" s="156"/>
      <c r="H55" s="36"/>
      <c r="I55" s="156"/>
    </row>
    <row r="56" spans="2:9" ht="12.75" hidden="1">
      <c r="B56" s="146" t="s">
        <v>504</v>
      </c>
      <c r="G56" s="156"/>
      <c r="H56" s="36"/>
      <c r="I56" s="156"/>
    </row>
    <row r="57" spans="2:9" ht="12.75" hidden="1">
      <c r="B57" t="s">
        <v>509</v>
      </c>
      <c r="G57" s="156"/>
      <c r="H57" s="52"/>
      <c r="I57" s="156"/>
    </row>
    <row r="58" spans="2:9" ht="12.75" hidden="1">
      <c r="B58" t="s">
        <v>510</v>
      </c>
      <c r="G58" s="156">
        <v>0</v>
      </c>
      <c r="H58" s="52"/>
      <c r="I58" s="156"/>
    </row>
    <row r="59" spans="2:9" ht="12.75" hidden="1">
      <c r="B59" t="s">
        <v>505</v>
      </c>
      <c r="G59" s="156"/>
      <c r="H59" s="52"/>
      <c r="I59" s="156"/>
    </row>
    <row r="60" spans="2:9" ht="12.75" hidden="1">
      <c r="B60" t="s">
        <v>511</v>
      </c>
      <c r="G60" s="156"/>
      <c r="H60" s="52"/>
      <c r="I60" s="156"/>
    </row>
    <row r="61" spans="2:9" ht="12.75" hidden="1">
      <c r="B61" s="160" t="s">
        <v>512</v>
      </c>
      <c r="C61" s="160"/>
      <c r="G61" s="156"/>
      <c r="H61" s="52"/>
      <c r="I61" s="156"/>
    </row>
    <row r="62" spans="2:9" ht="12.75" hidden="1">
      <c r="B62" s="160" t="s">
        <v>513</v>
      </c>
      <c r="G62" s="156"/>
      <c r="H62" s="52"/>
      <c r="I62" s="156"/>
    </row>
    <row r="63" spans="7:9" ht="12.75" hidden="1">
      <c r="G63" s="157"/>
      <c r="H63" s="52"/>
      <c r="I63" s="157"/>
    </row>
    <row r="64" spans="1:11" ht="13.5" hidden="1" thickBot="1">
      <c r="A64" s="10"/>
      <c r="B64" s="10" t="str">
        <f>B47</f>
        <v>Kopā</v>
      </c>
      <c r="C64" s="10"/>
      <c r="D64" s="10"/>
      <c r="E64" s="10"/>
      <c r="F64" s="10"/>
      <c r="G64" s="158">
        <f>SUM(G55:G63)</f>
        <v>0</v>
      </c>
      <c r="H64" s="161"/>
      <c r="I64" s="158">
        <f>SUM(I55:I63)</f>
        <v>0</v>
      </c>
      <c r="J64" s="141" t="e">
        <f>G64-'P vai Z aprekins'!#REF!</f>
        <v>#REF!</v>
      </c>
      <c r="K64" s="141" t="e">
        <f>I64-'P vai Z aprekins'!#REF!</f>
        <v>#REF!</v>
      </c>
    </row>
    <row r="65" spans="1:9" ht="13.5" thickTop="1">
      <c r="A65" s="150"/>
      <c r="B65" s="159"/>
      <c r="C65" s="159"/>
      <c r="D65" s="159"/>
      <c r="E65" s="159"/>
      <c r="F65" s="159"/>
      <c r="G65" s="162"/>
      <c r="H65" s="163"/>
      <c r="I65" s="162"/>
    </row>
    <row r="66" spans="1:9" ht="12.75">
      <c r="A66" s="10" t="s">
        <v>507</v>
      </c>
      <c r="B66" s="159"/>
      <c r="C66" s="159"/>
      <c r="D66" s="159"/>
      <c r="E66" s="159"/>
      <c r="F66" s="159"/>
      <c r="G66" s="162"/>
      <c r="H66" s="163"/>
      <c r="I66" s="162"/>
    </row>
    <row r="67" spans="1:9" ht="12.75">
      <c r="A67" s="10" t="s">
        <v>418</v>
      </c>
      <c r="G67" s="151"/>
      <c r="H67" s="44"/>
      <c r="I67" s="152"/>
    </row>
    <row r="68" spans="8:9" ht="12.75">
      <c r="H68" s="11">
        <f>H9</f>
        <v>2014</v>
      </c>
      <c r="I68" s="9">
        <f>I9</f>
        <v>2013</v>
      </c>
    </row>
    <row r="69" spans="2:9" ht="12.75">
      <c r="B69" s="10" t="s">
        <v>502</v>
      </c>
      <c r="C69" s="10"/>
      <c r="H69" s="144" t="str">
        <f>G54</f>
        <v>EUR</v>
      </c>
      <c r="I69" s="138" t="str">
        <f>I54</f>
        <v>EUR</v>
      </c>
    </row>
    <row r="70" spans="2:9" ht="12.75">
      <c r="B70" t="s">
        <v>664</v>
      </c>
      <c r="H70" s="156">
        <v>61339</v>
      </c>
      <c r="I70" s="156">
        <v>57931</v>
      </c>
    </row>
    <row r="71" spans="2:9" ht="12.75">
      <c r="B71" t="s">
        <v>665</v>
      </c>
      <c r="H71" s="156">
        <v>235</v>
      </c>
      <c r="I71" s="156">
        <v>788</v>
      </c>
    </row>
    <row r="72" spans="2:9" ht="12.75">
      <c r="B72" t="s">
        <v>514</v>
      </c>
      <c r="H72" s="156">
        <v>1581</v>
      </c>
      <c r="I72" s="156">
        <v>1251</v>
      </c>
    </row>
    <row r="73" spans="2:9" ht="12.75">
      <c r="B73" t="s">
        <v>515</v>
      </c>
      <c r="H73" s="156">
        <v>6603</v>
      </c>
      <c r="I73" s="156">
        <v>4751</v>
      </c>
    </row>
    <row r="74" spans="2:9" ht="12.75">
      <c r="B74" t="s">
        <v>516</v>
      </c>
      <c r="H74" s="156">
        <v>1000</v>
      </c>
      <c r="I74" s="156">
        <v>900</v>
      </c>
    </row>
    <row r="75" spans="2:9" ht="0.75" customHeight="1">
      <c r="B75" t="s">
        <v>517</v>
      </c>
      <c r="H75" s="156">
        <v>0</v>
      </c>
      <c r="I75" s="156">
        <v>0</v>
      </c>
    </row>
    <row r="76" spans="2:10" ht="12.75" hidden="1">
      <c r="B76" s="147" t="s">
        <v>518</v>
      </c>
      <c r="C76" s="147"/>
      <c r="D76" s="147"/>
      <c r="E76" s="147"/>
      <c r="F76" s="147"/>
      <c r="H76" s="157">
        <v>0</v>
      </c>
      <c r="I76" s="157"/>
      <c r="J76" s="136" t="s">
        <v>475</v>
      </c>
    </row>
    <row r="77" spans="1:11" ht="13.5" thickBot="1">
      <c r="A77" s="10"/>
      <c r="B77" s="10" t="str">
        <f>B64</f>
        <v>Kopā</v>
      </c>
      <c r="C77" s="10"/>
      <c r="D77" s="10"/>
      <c r="E77" s="10"/>
      <c r="F77" s="10"/>
      <c r="H77" s="384">
        <f>SUM(H70:H76)</f>
        <v>70758</v>
      </c>
      <c r="I77" s="384">
        <f>SUM(I70:I76)</f>
        <v>65621</v>
      </c>
      <c r="J77" s="141">
        <f>H77+'P vai Z aprekins'!G13</f>
        <v>0</v>
      </c>
      <c r="K77" s="141">
        <f>I77+'P vai Z aprekins'!H13</f>
        <v>0</v>
      </c>
    </row>
    <row r="78" spans="1:9" ht="13.5" thickTop="1">
      <c r="A78" s="150"/>
      <c r="B78" s="10"/>
      <c r="C78" s="10"/>
      <c r="D78" s="10"/>
      <c r="E78" s="10"/>
      <c r="F78" s="10"/>
      <c r="G78" s="143"/>
      <c r="H78" s="143"/>
      <c r="I78" s="143"/>
    </row>
    <row r="79" spans="1:9" ht="12.75">
      <c r="A79" s="10" t="s">
        <v>519</v>
      </c>
      <c r="B79" s="10"/>
      <c r="C79" s="10"/>
      <c r="D79" s="10"/>
      <c r="E79" s="10"/>
      <c r="F79" s="10"/>
      <c r="G79" s="143"/>
      <c r="H79" s="143"/>
      <c r="I79" s="143"/>
    </row>
    <row r="80" spans="1:7" ht="12.75">
      <c r="A80" s="10" t="s">
        <v>520</v>
      </c>
      <c r="B80" s="10"/>
      <c r="C80" s="10"/>
      <c r="D80" s="10"/>
      <c r="E80" s="10"/>
      <c r="F80" s="10"/>
      <c r="G80" s="143"/>
    </row>
    <row r="81" spans="1:9" ht="12.75">
      <c r="A81" s="150"/>
      <c r="C81" s="10"/>
      <c r="D81" s="10"/>
      <c r="E81" s="10"/>
      <c r="F81" s="10"/>
      <c r="G81" s="143"/>
      <c r="H81" s="11">
        <f>H68</f>
        <v>2014</v>
      </c>
      <c r="I81" s="11">
        <f>I68</f>
        <v>2013</v>
      </c>
    </row>
    <row r="82" spans="1:9" ht="12.75">
      <c r="A82" s="150"/>
      <c r="B82" s="14" t="s">
        <v>521</v>
      </c>
      <c r="C82" s="14"/>
      <c r="D82" s="14"/>
      <c r="E82" s="14"/>
      <c r="F82" s="14"/>
      <c r="G82" s="143"/>
      <c r="H82" s="144" t="str">
        <f>H10</f>
        <v>EUR</v>
      </c>
      <c r="I82" s="138" t="str">
        <f>I10</f>
        <v>EUR</v>
      </c>
    </row>
    <row r="83" spans="1:9" ht="12.75">
      <c r="A83" s="150"/>
      <c r="B83" s="438" t="s">
        <v>666</v>
      </c>
      <c r="C83" s="438"/>
      <c r="D83" s="438"/>
      <c r="E83" s="14"/>
      <c r="F83" s="14"/>
      <c r="G83" s="143"/>
      <c r="H83" s="348">
        <v>229369</v>
      </c>
      <c r="I83" s="348">
        <v>229369</v>
      </c>
    </row>
    <row r="84" spans="1:9" ht="12.75">
      <c r="A84" s="150"/>
      <c r="B84" s="438" t="s">
        <v>667</v>
      </c>
      <c r="C84" s="438"/>
      <c r="D84" s="438"/>
      <c r="E84" s="14"/>
      <c r="F84" s="14"/>
      <c r="G84" s="143"/>
      <c r="H84" s="348">
        <v>728</v>
      </c>
      <c r="I84" s="348">
        <v>263</v>
      </c>
    </row>
    <row r="85" spans="1:9" ht="12.75" hidden="1">
      <c r="A85" s="150"/>
      <c r="B85" t="s">
        <v>565</v>
      </c>
      <c r="C85" s="10"/>
      <c r="D85" s="10"/>
      <c r="E85" s="10"/>
      <c r="F85" s="10"/>
      <c r="G85" s="143"/>
      <c r="H85" s="348"/>
      <c r="I85" s="348"/>
    </row>
    <row r="86" spans="1:9" ht="12.75">
      <c r="A86" s="150"/>
      <c r="B86" t="s">
        <v>156</v>
      </c>
      <c r="C86" s="10"/>
      <c r="D86" s="10"/>
      <c r="E86" s="10"/>
      <c r="F86" s="10"/>
      <c r="G86" s="143"/>
      <c r="H86" s="516">
        <v>2510</v>
      </c>
      <c r="I86" s="516"/>
    </row>
    <row r="87" spans="1:9" ht="13.5" thickBot="1">
      <c r="A87" s="150"/>
      <c r="B87" s="10" t="s">
        <v>493</v>
      </c>
      <c r="C87" s="10"/>
      <c r="D87" s="10"/>
      <c r="E87" s="10"/>
      <c r="F87" s="10"/>
      <c r="G87" s="143"/>
      <c r="H87" s="384">
        <f>SUM(H83:H86)</f>
        <v>232607</v>
      </c>
      <c r="I87" s="384">
        <f>SUM(I83:I85)</f>
        <v>229632</v>
      </c>
    </row>
    <row r="88" spans="1:9" ht="13.5" thickTop="1">
      <c r="A88" s="150"/>
      <c r="B88" s="10"/>
      <c r="C88" s="10"/>
      <c r="D88" s="10"/>
      <c r="E88" s="10"/>
      <c r="F88" s="10"/>
      <c r="G88" s="143"/>
      <c r="H88" s="517"/>
      <c r="I88" s="142"/>
    </row>
    <row r="89" spans="1:9" ht="12.75">
      <c r="A89" s="10" t="s">
        <v>523</v>
      </c>
      <c r="B89" s="10"/>
      <c r="C89" s="10"/>
      <c r="D89" s="10"/>
      <c r="E89" s="10"/>
      <c r="F89" s="10"/>
      <c r="G89" s="143"/>
      <c r="H89" s="142"/>
      <c r="I89" s="142"/>
    </row>
    <row r="90" spans="1:9" ht="12.75">
      <c r="A90" s="10" t="s">
        <v>524</v>
      </c>
      <c r="B90" s="10"/>
      <c r="C90" s="10"/>
      <c r="D90" s="10"/>
      <c r="E90" s="10"/>
      <c r="F90" s="10"/>
      <c r="G90" s="143"/>
      <c r="H90" s="27"/>
      <c r="I90" s="9"/>
    </row>
    <row r="91" spans="1:9" ht="12.75">
      <c r="A91" s="150"/>
      <c r="C91" s="10"/>
      <c r="D91" s="10"/>
      <c r="E91" s="10"/>
      <c r="F91" s="10"/>
      <c r="G91" s="143"/>
      <c r="H91" s="11">
        <f>H81</f>
        <v>2014</v>
      </c>
      <c r="I91" s="11">
        <f>I81</f>
        <v>2013</v>
      </c>
    </row>
    <row r="92" spans="1:9" ht="12.75">
      <c r="A92" s="150"/>
      <c r="B92" s="10" t="s">
        <v>525</v>
      </c>
      <c r="C92" s="10"/>
      <c r="D92" s="10"/>
      <c r="E92" s="10"/>
      <c r="F92" s="10"/>
      <c r="G92" s="143"/>
      <c r="H92" s="144" t="str">
        <f>H10</f>
        <v>EUR</v>
      </c>
      <c r="I92" s="138" t="str">
        <f>I10</f>
        <v>EUR</v>
      </c>
    </row>
    <row r="93" spans="1:9" ht="12.75">
      <c r="A93" s="150"/>
      <c r="B93" t="s">
        <v>109</v>
      </c>
      <c r="C93" s="10"/>
      <c r="D93" s="10"/>
      <c r="E93" s="10"/>
      <c r="F93" s="10"/>
      <c r="G93" s="143"/>
      <c r="H93" s="516">
        <v>229369</v>
      </c>
      <c r="I93" s="516">
        <v>0</v>
      </c>
    </row>
    <row r="94" spans="1:9" ht="12.75">
      <c r="A94" s="150"/>
      <c r="B94" t="s">
        <v>657</v>
      </c>
      <c r="C94" s="10"/>
      <c r="D94" s="10"/>
      <c r="E94" s="10"/>
      <c r="F94" s="10"/>
      <c r="G94" s="143"/>
      <c r="H94" s="516">
        <v>0</v>
      </c>
      <c r="I94" s="516">
        <v>1019</v>
      </c>
    </row>
    <row r="95" spans="1:9" ht="12.75">
      <c r="A95" s="150"/>
      <c r="B95" t="s">
        <v>522</v>
      </c>
      <c r="C95" s="10"/>
      <c r="D95" s="10"/>
      <c r="E95" s="10"/>
      <c r="F95" s="10"/>
      <c r="G95" s="143"/>
      <c r="H95" s="516">
        <v>0</v>
      </c>
      <c r="I95" s="516">
        <v>94</v>
      </c>
    </row>
    <row r="96" spans="1:9" ht="0.75" customHeight="1">
      <c r="A96" s="150"/>
      <c r="B96" t="s">
        <v>522</v>
      </c>
      <c r="C96" s="10"/>
      <c r="D96" s="10"/>
      <c r="E96" s="10"/>
      <c r="F96" s="10"/>
      <c r="G96" s="143"/>
      <c r="H96" s="516"/>
      <c r="I96" s="516"/>
    </row>
    <row r="97" spans="1:9" ht="12.75" hidden="1">
      <c r="A97" s="150"/>
      <c r="B97" t="s">
        <v>526</v>
      </c>
      <c r="C97" s="10"/>
      <c r="D97" s="10"/>
      <c r="E97" s="10"/>
      <c r="F97" s="10"/>
      <c r="G97" s="143"/>
      <c r="H97" s="516">
        <v>0</v>
      </c>
      <c r="I97" s="516"/>
    </row>
    <row r="98" spans="1:9" ht="13.5" thickBot="1">
      <c r="A98" s="150"/>
      <c r="B98" s="10" t="s">
        <v>493</v>
      </c>
      <c r="C98" s="10"/>
      <c r="D98" s="10"/>
      <c r="E98" s="10"/>
      <c r="F98" s="10"/>
      <c r="G98" s="143"/>
      <c r="H98" s="384">
        <f>SUM(H93:H97)</f>
        <v>229369</v>
      </c>
      <c r="I98" s="384">
        <f>SUM(I93:I97)</f>
        <v>1113</v>
      </c>
    </row>
    <row r="99" spans="1:9" ht="13.5" thickTop="1">
      <c r="A99" s="150"/>
      <c r="B99" s="10"/>
      <c r="C99" s="10"/>
      <c r="D99" s="10"/>
      <c r="E99" s="10"/>
      <c r="F99" s="10"/>
      <c r="G99" s="143"/>
      <c r="H99" s="517"/>
      <c r="I99" s="142"/>
    </row>
    <row r="100" spans="1:9" ht="12.75">
      <c r="A100" s="149" t="s">
        <v>527</v>
      </c>
      <c r="B100" s="147"/>
      <c r="C100" s="147"/>
      <c r="D100" s="147"/>
      <c r="E100" s="98"/>
      <c r="F100" s="98"/>
      <c r="G100" s="98"/>
      <c r="H100" s="109"/>
      <c r="I100" s="109"/>
    </row>
    <row r="101" spans="1:11" s="10" customFormat="1" ht="12.75">
      <c r="A101" s="16" t="s">
        <v>421</v>
      </c>
      <c r="B101" s="149"/>
      <c r="C101" s="149"/>
      <c r="D101" s="149"/>
      <c r="E101" s="149"/>
      <c r="F101" s="149"/>
      <c r="G101" s="169"/>
      <c r="H101" s="170"/>
      <c r="I101" s="170"/>
      <c r="J101" s="136"/>
      <c r="K101" s="136"/>
    </row>
    <row r="102" spans="1:9" ht="12.75">
      <c r="A102" s="147"/>
      <c r="B102" s="147"/>
      <c r="C102" s="147"/>
      <c r="D102" s="147"/>
      <c r="E102" s="147"/>
      <c r="F102" s="147"/>
      <c r="H102" s="11">
        <f>H9</f>
        <v>2014</v>
      </c>
      <c r="I102" s="11">
        <f>I9</f>
        <v>2013</v>
      </c>
    </row>
    <row r="103" spans="1:9" ht="12.75">
      <c r="A103" s="149"/>
      <c r="B103" s="98" t="s">
        <v>528</v>
      </c>
      <c r="C103" s="98"/>
      <c r="D103" s="98"/>
      <c r="E103" s="98"/>
      <c r="F103" s="98"/>
      <c r="H103" s="144" t="str">
        <f>H92</f>
        <v>EUR</v>
      </c>
      <c r="I103" s="138" t="str">
        <f>I92</f>
        <v>EUR</v>
      </c>
    </row>
    <row r="104" spans="1:9" ht="12.75">
      <c r="A104" s="147"/>
      <c r="B104" s="147" t="s">
        <v>529</v>
      </c>
      <c r="C104" s="18"/>
      <c r="D104" s="18"/>
      <c r="E104" s="18"/>
      <c r="F104" s="147"/>
      <c r="H104" s="518">
        <f>'P vai Z aprekins'!G16</f>
        <v>16348</v>
      </c>
      <c r="I104" s="519">
        <f>'P vai Z aprekins'!H16</f>
        <v>42417</v>
      </c>
    </row>
    <row r="105" spans="1:11" ht="13.5" thickBot="1">
      <c r="A105" s="149"/>
      <c r="B105" s="4" t="s">
        <v>535</v>
      </c>
      <c r="C105" s="149"/>
      <c r="D105" s="149"/>
      <c r="E105" s="149"/>
      <c r="F105" s="149"/>
      <c r="H105" s="384">
        <f>SUM(H104:H104)</f>
        <v>16348</v>
      </c>
      <c r="I105" s="384">
        <f>SUM(I104:I104)</f>
        <v>42417</v>
      </c>
      <c r="J105" s="168">
        <f>H105-'P vai Z aprekins'!G16</f>
        <v>0</v>
      </c>
      <c r="K105" s="141">
        <f>I105-'P vai Z aprekins'!H16</f>
        <v>0</v>
      </c>
    </row>
    <row r="106" spans="1:11" ht="13.5" thickTop="1">
      <c r="A106" s="149"/>
      <c r="B106" s="149"/>
      <c r="C106" s="149"/>
      <c r="D106" s="149"/>
      <c r="E106" s="149"/>
      <c r="F106" s="149"/>
      <c r="G106" s="172"/>
      <c r="H106" s="178"/>
      <c r="I106" s="520"/>
      <c r="J106" s="168"/>
      <c r="K106" s="141"/>
    </row>
    <row r="107" spans="1:11" ht="0.75" customHeight="1">
      <c r="A107" s="149"/>
      <c r="B107" s="149"/>
      <c r="C107" s="149"/>
      <c r="D107" s="149"/>
      <c r="E107" s="149"/>
      <c r="F107" s="149"/>
      <c r="G107" s="172"/>
      <c r="H107" s="178"/>
      <c r="I107" s="520"/>
      <c r="J107" s="168"/>
      <c r="K107" s="141"/>
    </row>
    <row r="108" spans="1:11" ht="12.75" hidden="1">
      <c r="A108" s="149"/>
      <c r="B108" s="149"/>
      <c r="C108" s="149"/>
      <c r="D108" s="149"/>
      <c r="E108" s="149"/>
      <c r="F108" s="149"/>
      <c r="G108" s="172"/>
      <c r="H108" s="178"/>
      <c r="I108" s="520"/>
      <c r="J108" s="168"/>
      <c r="K108" s="141"/>
    </row>
    <row r="109" spans="1:11" ht="12.75" hidden="1">
      <c r="A109" s="149"/>
      <c r="B109" s="149"/>
      <c r="C109" s="149"/>
      <c r="D109" s="149"/>
      <c r="E109" s="149"/>
      <c r="F109" s="149"/>
      <c r="G109" s="173"/>
      <c r="H109" s="178"/>
      <c r="I109" s="520"/>
      <c r="J109" s="168"/>
      <c r="K109" s="141"/>
    </row>
    <row r="110" spans="1:11" ht="12.75" hidden="1">
      <c r="A110" s="149"/>
      <c r="B110" s="149"/>
      <c r="C110" s="149"/>
      <c r="D110" s="149"/>
      <c r="E110" s="149"/>
      <c r="F110" s="149"/>
      <c r="G110" s="173"/>
      <c r="H110" s="178"/>
      <c r="I110" s="520"/>
      <c r="J110" s="168"/>
      <c r="K110" s="141"/>
    </row>
    <row r="111" spans="1:11" ht="12.75" hidden="1">
      <c r="A111" s="149"/>
      <c r="B111" s="149"/>
      <c r="C111" s="149"/>
      <c r="D111" s="149"/>
      <c r="E111" s="149"/>
      <c r="F111" s="149"/>
      <c r="G111" s="173"/>
      <c r="H111" s="178"/>
      <c r="I111" s="520"/>
      <c r="J111" s="168"/>
      <c r="K111" s="141"/>
    </row>
    <row r="112" spans="1:11" ht="12.75" hidden="1">
      <c r="A112" s="149"/>
      <c r="B112" s="149"/>
      <c r="C112" s="149"/>
      <c r="D112" s="149"/>
      <c r="E112" s="149"/>
      <c r="F112" s="149"/>
      <c r="G112" s="173"/>
      <c r="H112" s="178"/>
      <c r="I112" s="520"/>
      <c r="J112" s="168"/>
      <c r="K112" s="141"/>
    </row>
    <row r="113" spans="1:11" ht="12.75" hidden="1">
      <c r="A113" s="149"/>
      <c r="B113" s="149"/>
      <c r="C113" s="149"/>
      <c r="D113" s="149"/>
      <c r="E113" s="149"/>
      <c r="F113" s="149"/>
      <c r="G113" s="173"/>
      <c r="H113" s="178"/>
      <c r="I113" s="520"/>
      <c r="J113" s="168"/>
      <c r="K113" s="141"/>
    </row>
    <row r="114" spans="1:11" ht="12.75" hidden="1">
      <c r="A114" s="149"/>
      <c r="B114" s="149"/>
      <c r="C114" s="149"/>
      <c r="D114" s="149"/>
      <c r="E114" s="149"/>
      <c r="F114" s="149"/>
      <c r="G114" s="173"/>
      <c r="H114" s="178"/>
      <c r="I114" s="520"/>
      <c r="J114" s="168"/>
      <c r="K114" s="141"/>
    </row>
    <row r="115" spans="1:11" ht="12.75" hidden="1">
      <c r="A115" s="149"/>
      <c r="B115" s="149"/>
      <c r="C115" s="149"/>
      <c r="D115" s="149"/>
      <c r="E115" s="149"/>
      <c r="F115" s="149"/>
      <c r="G115" s="173"/>
      <c r="H115" s="178"/>
      <c r="I115" s="520"/>
      <c r="J115" s="168"/>
      <c r="K115" s="141"/>
    </row>
    <row r="116" spans="1:11" ht="12.75" hidden="1">
      <c r="A116" s="149"/>
      <c r="B116" s="149"/>
      <c r="C116" s="149"/>
      <c r="D116" s="149"/>
      <c r="E116" s="149"/>
      <c r="F116" s="149"/>
      <c r="G116" s="173"/>
      <c r="H116" s="178"/>
      <c r="I116" s="520"/>
      <c r="J116" s="168"/>
      <c r="K116" s="141"/>
    </row>
    <row r="117" spans="1:9" ht="12.75">
      <c r="A117" s="149" t="s">
        <v>530</v>
      </c>
      <c r="B117" s="147"/>
      <c r="C117" s="147"/>
      <c r="D117" s="147"/>
      <c r="E117" s="147"/>
      <c r="F117" s="147"/>
      <c r="H117" s="520"/>
      <c r="I117" s="9"/>
    </row>
    <row r="118" spans="1:11" s="10" customFormat="1" ht="12.75">
      <c r="A118" s="16" t="s">
        <v>531</v>
      </c>
      <c r="B118" s="149"/>
      <c r="C118" s="149"/>
      <c r="D118" s="149"/>
      <c r="E118" s="149"/>
      <c r="F118" s="149"/>
      <c r="G118" s="174"/>
      <c r="H118" s="109"/>
      <c r="I118" s="109"/>
      <c r="J118" s="136"/>
      <c r="K118" s="136"/>
    </row>
    <row r="119" spans="1:9" ht="12.75">
      <c r="A119" s="147"/>
      <c r="B119" s="147"/>
      <c r="C119" s="147"/>
      <c r="D119" s="147"/>
      <c r="E119" s="147"/>
      <c r="F119" s="147"/>
      <c r="H119" s="11">
        <f>H9</f>
        <v>2014</v>
      </c>
      <c r="I119" s="11">
        <f>I9</f>
        <v>2013</v>
      </c>
    </row>
    <row r="120" spans="1:9" ht="12.75">
      <c r="A120" s="149"/>
      <c r="B120" s="98" t="s">
        <v>525</v>
      </c>
      <c r="C120" s="98"/>
      <c r="D120" s="98"/>
      <c r="E120" s="98"/>
      <c r="F120" s="98"/>
      <c r="H120" s="144" t="str">
        <f>H103</f>
        <v>EUR</v>
      </c>
      <c r="I120" s="138" t="str">
        <f>I103</f>
        <v>EUR</v>
      </c>
    </row>
    <row r="121" spans="2:9" ht="0.75" customHeight="1">
      <c r="B121" s="147" t="s">
        <v>566</v>
      </c>
      <c r="C121" s="18"/>
      <c r="D121" s="18"/>
      <c r="E121" s="18"/>
      <c r="F121" s="147"/>
      <c r="H121" s="176"/>
      <c r="I121" s="335"/>
    </row>
    <row r="122" spans="1:9" ht="12.75" hidden="1">
      <c r="A122" s="147"/>
      <c r="B122" s="147" t="s">
        <v>300</v>
      </c>
      <c r="C122" s="147"/>
      <c r="D122" s="147"/>
      <c r="E122" s="147"/>
      <c r="F122" s="147"/>
      <c r="H122" s="176"/>
      <c r="I122" s="176"/>
    </row>
    <row r="123" spans="1:9" ht="12.75">
      <c r="A123" s="147"/>
      <c r="B123" s="147" t="s">
        <v>110</v>
      </c>
      <c r="C123" s="147"/>
      <c r="D123" s="147"/>
      <c r="E123" s="147"/>
      <c r="F123" s="147"/>
      <c r="H123" s="176">
        <f>-'P vai Z aprekins'!G17</f>
        <v>2</v>
      </c>
      <c r="I123" s="176">
        <v>7143</v>
      </c>
    </row>
    <row r="124" spans="1:11" ht="13.5" thickBot="1">
      <c r="A124" s="149"/>
      <c r="B124" s="4" t="s">
        <v>535</v>
      </c>
      <c r="C124" s="149"/>
      <c r="D124" s="149"/>
      <c r="E124" s="149"/>
      <c r="F124" s="149"/>
      <c r="H124" s="384">
        <f>SUM(H121:H123)</f>
        <v>2</v>
      </c>
      <c r="I124" s="384">
        <f>SUM(I121:I122)</f>
        <v>0</v>
      </c>
      <c r="J124" s="168">
        <f>H124+'P vai Z aprekins'!G17</f>
        <v>0</v>
      </c>
      <c r="K124" s="141">
        <f>I124+'P vai Z aprekins'!H17</f>
        <v>-7163</v>
      </c>
    </row>
    <row r="125" spans="1:11" ht="13.5" thickTop="1">
      <c r="A125" s="149"/>
      <c r="B125" s="149"/>
      <c r="C125" s="149"/>
      <c r="D125" s="149"/>
      <c r="E125" s="149"/>
      <c r="F125" s="149"/>
      <c r="G125" s="177"/>
      <c r="H125" s="175"/>
      <c r="I125" s="177"/>
      <c r="J125" s="168"/>
      <c r="K125" s="141"/>
    </row>
    <row r="126" spans="1:11" ht="12.75" hidden="1">
      <c r="A126" s="149"/>
      <c r="B126" s="149"/>
      <c r="C126" s="149"/>
      <c r="D126" s="149"/>
      <c r="E126" s="149"/>
      <c r="F126" s="149"/>
      <c r="G126" s="177"/>
      <c r="H126" s="175"/>
      <c r="I126" s="177"/>
      <c r="J126" s="168"/>
      <c r="K126" s="141"/>
    </row>
    <row r="127" spans="1:9" ht="12" customHeight="1">
      <c r="A127" s="10" t="s">
        <v>532</v>
      </c>
      <c r="B127" s="10"/>
      <c r="C127" s="10"/>
      <c r="D127" s="10"/>
      <c r="E127" s="10"/>
      <c r="F127" s="10"/>
      <c r="G127" s="109"/>
      <c r="H127" s="99"/>
      <c r="I127" s="109"/>
    </row>
    <row r="128" spans="1:11" s="147" customFormat="1" ht="12.75" hidden="1">
      <c r="A128" s="10" t="s">
        <v>533</v>
      </c>
      <c r="B128" s="10"/>
      <c r="C128" s="10"/>
      <c r="D128" s="10"/>
      <c r="E128" s="10"/>
      <c r="F128" s="10"/>
      <c r="H128" s="11">
        <f>H119</f>
        <v>2014</v>
      </c>
      <c r="I128" s="11">
        <f>I119</f>
        <v>2013</v>
      </c>
      <c r="J128" s="145"/>
      <c r="K128" s="145"/>
    </row>
    <row r="129" spans="1:11" s="147" customFormat="1" ht="12.75">
      <c r="A129" s="10"/>
      <c r="B129" s="10"/>
      <c r="C129" s="10"/>
      <c r="D129" s="10"/>
      <c r="E129" s="10"/>
      <c r="F129" s="178"/>
      <c r="H129" s="144" t="str">
        <f>H120</f>
        <v>EUR</v>
      </c>
      <c r="I129" s="138" t="str">
        <f>I120</f>
        <v>EUR</v>
      </c>
      <c r="J129" s="145" t="s">
        <v>475</v>
      </c>
      <c r="K129" s="145"/>
    </row>
    <row r="130" spans="1:11" s="147" customFormat="1" ht="12.75">
      <c r="A130" s="4"/>
      <c r="B130" s="333" t="s">
        <v>424</v>
      </c>
      <c r="C130" s="4"/>
      <c r="D130" s="4"/>
      <c r="E130" s="4"/>
      <c r="F130" s="179"/>
      <c r="H130" s="388">
        <f>'P vai Z aprekins'!G21</f>
        <v>-6515.7</v>
      </c>
      <c r="I130" s="388">
        <v>0</v>
      </c>
      <c r="J130" s="145"/>
      <c r="K130" s="145"/>
    </row>
    <row r="131" spans="2:11" s="147" customFormat="1" ht="12.75">
      <c r="B131" s="333" t="s">
        <v>534</v>
      </c>
      <c r="C131" s="333"/>
      <c r="D131" s="333"/>
      <c r="E131" s="333"/>
      <c r="F131" s="180"/>
      <c r="H131" s="441">
        <f>'P vai Z aprekins'!G22</f>
        <v>-25599</v>
      </c>
      <c r="I131" s="389">
        <f>'P vai Z aprekins'!H22</f>
        <v>1464</v>
      </c>
      <c r="J131" s="148">
        <f>H131-'P vai Z aprekins'!G22</f>
        <v>0</v>
      </c>
      <c r="K131" s="148">
        <f>I131-'P vai Z aprekins'!H22</f>
        <v>0</v>
      </c>
    </row>
    <row r="132" spans="2:11" s="147" customFormat="1" ht="13.5" thickBot="1">
      <c r="B132" s="4" t="s">
        <v>535</v>
      </c>
      <c r="C132" s="4"/>
      <c r="D132" s="4"/>
      <c r="E132" s="4"/>
      <c r="F132" s="180"/>
      <c r="H132" s="384">
        <f>SUM(H130:H131)</f>
        <v>-32114.7</v>
      </c>
      <c r="I132" s="384">
        <f>SUM(I130:I131)</f>
        <v>1464</v>
      </c>
      <c r="J132" s="145"/>
      <c r="K132" s="145"/>
    </row>
    <row r="133" spans="1:11" s="147" customFormat="1" ht="13.5" thickTop="1">
      <c r="A133" s="4"/>
      <c r="B133" s="4"/>
      <c r="C133" s="4"/>
      <c r="D133" s="4"/>
      <c r="E133" s="4"/>
      <c r="F133" s="4"/>
      <c r="H133" s="4"/>
      <c r="I133" s="139"/>
      <c r="J133" s="145"/>
      <c r="K133" s="145"/>
    </row>
    <row r="134" spans="1:11" s="147" customFormat="1" ht="12.75" hidden="1">
      <c r="A134" s="10" t="s">
        <v>536</v>
      </c>
      <c r="B134" s="10"/>
      <c r="C134" s="10"/>
      <c r="D134" s="10"/>
      <c r="E134" s="10"/>
      <c r="F134" s="10"/>
      <c r="H134" s="11">
        <f>H128</f>
        <v>2014</v>
      </c>
      <c r="I134" s="11">
        <f>I128</f>
        <v>2013</v>
      </c>
      <c r="J134" s="145"/>
      <c r="K134" s="145"/>
    </row>
    <row r="135" spans="1:11" s="147" customFormat="1" ht="12.75" hidden="1">
      <c r="A135" s="10" t="s">
        <v>425</v>
      </c>
      <c r="B135" s="10"/>
      <c r="C135" s="10"/>
      <c r="D135" s="10"/>
      <c r="E135" s="10"/>
      <c r="F135" s="178"/>
      <c r="H135" s="144" t="s">
        <v>413</v>
      </c>
      <c r="I135" s="138" t="s">
        <v>413</v>
      </c>
      <c r="J135" s="145"/>
      <c r="K135" s="145"/>
    </row>
    <row r="136" spans="2:9" ht="12.75" hidden="1">
      <c r="B136" s="55" t="s">
        <v>537</v>
      </c>
      <c r="C136" s="333"/>
      <c r="D136" s="333"/>
      <c r="E136" s="333"/>
      <c r="F136" s="180"/>
      <c r="H136" s="389"/>
      <c r="I136" s="389"/>
    </row>
    <row r="137" spans="2:9" ht="12.75" hidden="1">
      <c r="B137" s="333" t="s">
        <v>538</v>
      </c>
      <c r="C137" s="4"/>
      <c r="D137" s="4"/>
      <c r="E137" s="4"/>
      <c r="F137" s="180"/>
      <c r="H137" s="388"/>
      <c r="I137" s="388"/>
    </row>
    <row r="138" spans="2:11" ht="13.5" hidden="1" thickBot="1">
      <c r="B138" s="4" t="s">
        <v>539</v>
      </c>
      <c r="C138" s="4"/>
      <c r="D138" s="4"/>
      <c r="E138" s="4"/>
      <c r="F138" s="18"/>
      <c r="H138" s="384">
        <f>SUM(H136:H137)</f>
        <v>0</v>
      </c>
      <c r="I138" s="384">
        <f>SUM(I136:I137)</f>
        <v>0</v>
      </c>
      <c r="J138" s="168">
        <f>H138+'P vai Z aprekins'!G23</f>
        <v>0</v>
      </c>
      <c r="K138" s="141">
        <f>I138+'P vai Z aprekins'!H23</f>
        <v>0</v>
      </c>
    </row>
    <row r="139" spans="1:9" ht="12.75">
      <c r="A139" s="160"/>
      <c r="B139" s="160"/>
      <c r="C139" s="160"/>
      <c r="D139" s="160"/>
      <c r="E139" s="160"/>
      <c r="F139" s="160"/>
      <c r="G139" s="160"/>
      <c r="H139" s="160"/>
      <c r="I139" s="297"/>
    </row>
  </sheetData>
  <sheetProtection/>
  <mergeCells count="2">
    <mergeCell ref="B11:E11"/>
    <mergeCell ref="B14:E14"/>
  </mergeCells>
  <printOptions/>
  <pageMargins left="0.5905511811023623" right="0.1968503937007874" top="1.1811023622047245" bottom="0.7874015748031497" header="0.3937007874015748" footer="0.3937007874015748"/>
  <pageSetup horizontalDpi="300" verticalDpi="300" orientation="portrait" paperSize="9" r:id="rId3"/>
  <headerFooter alignWithMargins="0">
    <oddHeader>&amp;CSIA " AADSO "
gada pārskats par 2014. gadu.</oddHeader>
    <oddFooter>&amp;R&amp;P</oddFooter>
  </headerFooter>
  <rowBreaks count="1" manualBreakCount="1">
    <brk id="78" max="8" man="1"/>
  </rowBreaks>
  <legacyDrawing r:id="rId2"/>
</worksheet>
</file>

<file path=xl/worksheets/sheet12.xml><?xml version="1.0" encoding="utf-8"?>
<worksheet xmlns="http://schemas.openxmlformats.org/spreadsheetml/2006/main" xmlns:r="http://schemas.openxmlformats.org/officeDocument/2006/relationships">
  <dimension ref="A1:R49"/>
  <sheetViews>
    <sheetView view="pageBreakPreview" zoomScaleNormal="130" zoomScaleSheetLayoutView="100" zoomScalePageLayoutView="0" workbookViewId="0" topLeftCell="A1">
      <selection activeCell="G14" sqref="G14"/>
    </sheetView>
  </sheetViews>
  <sheetFormatPr defaultColWidth="9.140625" defaultRowHeight="12.75"/>
  <cols>
    <col min="1" max="1" width="8.57421875" style="147" customWidth="1"/>
    <col min="2" max="2" width="19.57421875" style="147" customWidth="1"/>
    <col min="3" max="7" width="12.7109375" style="147" customWidth="1"/>
    <col min="8" max="8" width="12.7109375" style="149" customWidth="1"/>
    <col min="9" max="9" width="9.7109375" style="145" bestFit="1" customWidth="1"/>
    <col min="10" max="10" width="9.140625" style="145" customWidth="1"/>
    <col min="11" max="16384" width="9.140625" style="147" customWidth="1"/>
  </cols>
  <sheetData>
    <row r="1" spans="1:10" s="544" customFormat="1" ht="15.75">
      <c r="A1" s="540" t="s">
        <v>390</v>
      </c>
      <c r="B1" s="541"/>
      <c r="C1" s="541"/>
      <c r="D1" s="541"/>
      <c r="E1" s="541"/>
      <c r="F1" s="541"/>
      <c r="G1" s="541"/>
      <c r="H1" s="542"/>
      <c r="I1" s="543"/>
      <c r="J1" s="543"/>
    </row>
    <row r="2" spans="1:8" ht="12.75">
      <c r="A2" s="149"/>
      <c r="B2" s="149"/>
      <c r="C2" s="149"/>
      <c r="D2" s="149"/>
      <c r="E2" s="149"/>
      <c r="F2" s="149"/>
      <c r="G2" s="149"/>
      <c r="H2" s="172"/>
    </row>
    <row r="3" spans="1:8" ht="11.25" customHeight="1">
      <c r="A3" s="149"/>
      <c r="B3" s="149"/>
      <c r="C3" s="149"/>
      <c r="D3" s="149"/>
      <c r="E3" s="149"/>
      <c r="F3" s="149"/>
      <c r="G3" s="149"/>
      <c r="H3" s="172"/>
    </row>
    <row r="4" spans="1:18" s="145" customFormat="1" ht="12" customHeight="1">
      <c r="A4" s="195"/>
      <c r="B4" s="195"/>
      <c r="C4" s="195"/>
      <c r="D4" s="195"/>
      <c r="E4" s="195"/>
      <c r="F4" s="195"/>
      <c r="G4" s="195"/>
      <c r="H4" s="197"/>
      <c r="K4" s="147"/>
      <c r="L4" s="147"/>
      <c r="M4" s="147"/>
      <c r="N4" s="147"/>
      <c r="O4" s="147"/>
      <c r="P4" s="147"/>
      <c r="Q4" s="147"/>
      <c r="R4" s="147"/>
    </row>
    <row r="5" spans="1:18" s="145" customFormat="1" ht="0.75" customHeight="1">
      <c r="A5" s="147"/>
      <c r="B5" s="147"/>
      <c r="C5" s="147"/>
      <c r="D5" s="147"/>
      <c r="E5" s="147"/>
      <c r="F5" s="147"/>
      <c r="G5" s="147"/>
      <c r="H5" s="149"/>
      <c r="K5" s="147"/>
      <c r="L5" s="147"/>
      <c r="M5" s="147"/>
      <c r="N5" s="147"/>
      <c r="O5" s="147"/>
      <c r="P5" s="147"/>
      <c r="Q5" s="147"/>
      <c r="R5" s="147"/>
    </row>
    <row r="6" spans="1:18" s="145" customFormat="1" ht="1.5" customHeight="1">
      <c r="A6" s="147"/>
      <c r="B6" s="147"/>
      <c r="C6" s="147"/>
      <c r="D6" s="147"/>
      <c r="E6" s="147"/>
      <c r="F6" s="147"/>
      <c r="G6" s="147"/>
      <c r="H6" s="149"/>
      <c r="K6" s="147"/>
      <c r="L6" s="147"/>
      <c r="M6" s="147"/>
      <c r="N6" s="147"/>
      <c r="O6" s="147"/>
      <c r="P6" s="147"/>
      <c r="Q6" s="147"/>
      <c r="R6" s="147"/>
    </row>
    <row r="7" spans="1:8" ht="12.75">
      <c r="A7" s="149" t="s">
        <v>536</v>
      </c>
      <c r="B7" s="545"/>
      <c r="H7" s="172"/>
    </row>
    <row r="8" spans="1:8" ht="12.75">
      <c r="A8" s="149" t="s">
        <v>582</v>
      </c>
      <c r="B8" s="545"/>
      <c r="C8" s="149"/>
      <c r="H8" s="172"/>
    </row>
    <row r="9" spans="2:8" ht="8.25" customHeight="1" thickBot="1">
      <c r="B9" s="545"/>
      <c r="C9" s="546"/>
      <c r="D9" s="545"/>
      <c r="E9" s="545"/>
      <c r="H9" s="172"/>
    </row>
    <row r="10" spans="1:10" s="550" customFormat="1" ht="68.25" customHeight="1">
      <c r="A10" s="640"/>
      <c r="B10" s="640"/>
      <c r="C10" s="547" t="s">
        <v>166</v>
      </c>
      <c r="D10" s="547" t="s">
        <v>583</v>
      </c>
      <c r="E10" s="547" t="s">
        <v>584</v>
      </c>
      <c r="F10" s="547" t="s">
        <v>585</v>
      </c>
      <c r="G10" s="548" t="s">
        <v>661</v>
      </c>
      <c r="H10" s="548" t="s">
        <v>493</v>
      </c>
      <c r="I10" s="549"/>
      <c r="J10" s="549"/>
    </row>
    <row r="11" spans="1:8" ht="13.5" thickBot="1">
      <c r="A11" s="643" t="s">
        <v>586</v>
      </c>
      <c r="B11" s="644"/>
      <c r="C11" s="645"/>
      <c r="D11" s="644"/>
      <c r="E11" s="644"/>
      <c r="F11" s="644"/>
      <c r="G11" s="644"/>
      <c r="H11" s="646"/>
    </row>
    <row r="12" spans="1:8" ht="15" customHeight="1">
      <c r="A12" s="633" t="s">
        <v>660</v>
      </c>
      <c r="B12" s="634"/>
      <c r="C12" s="499"/>
      <c r="D12" s="497">
        <v>5361519</v>
      </c>
      <c r="E12" s="391">
        <v>1592968</v>
      </c>
      <c r="F12" s="391">
        <v>7350</v>
      </c>
      <c r="G12" s="391">
        <v>212926</v>
      </c>
      <c r="H12" s="391">
        <f>SUM(C12:G12)</f>
        <v>7174763</v>
      </c>
    </row>
    <row r="13" spans="1:8" ht="15">
      <c r="A13" s="631" t="s">
        <v>587</v>
      </c>
      <c r="B13" s="632"/>
      <c r="C13" s="500"/>
      <c r="D13" s="498">
        <v>0</v>
      </c>
      <c r="E13" s="394">
        <v>0</v>
      </c>
      <c r="F13" s="394">
        <v>1174</v>
      </c>
      <c r="G13" s="394">
        <v>1667889</v>
      </c>
      <c r="H13" s="391">
        <f>SUM(C13:G13)</f>
        <v>1669063</v>
      </c>
    </row>
    <row r="14" spans="1:8" ht="15">
      <c r="A14" s="631" t="s">
        <v>551</v>
      </c>
      <c r="B14" s="632"/>
      <c r="C14" s="501">
        <v>1095339</v>
      </c>
      <c r="D14" s="498">
        <v>-1095339</v>
      </c>
      <c r="E14" s="394"/>
      <c r="F14" s="394"/>
      <c r="G14" s="394"/>
      <c r="H14" s="391"/>
    </row>
    <row r="15" spans="1:8" ht="15">
      <c r="A15" s="631" t="s">
        <v>590</v>
      </c>
      <c r="B15" s="632"/>
      <c r="C15" s="500">
        <v>-229369</v>
      </c>
      <c r="D15" s="498"/>
      <c r="E15" s="394">
        <v>0</v>
      </c>
      <c r="F15" s="394"/>
      <c r="G15" s="394">
        <v>0</v>
      </c>
      <c r="H15" s="391">
        <f>SUM(C15:F15)</f>
        <v>-229369</v>
      </c>
    </row>
    <row r="16" spans="1:9" ht="15" customHeight="1" thickBot="1">
      <c r="A16" s="633" t="s">
        <v>153</v>
      </c>
      <c r="B16" s="634"/>
      <c r="C16" s="504">
        <f>SUM(C12:C15)</f>
        <v>865970</v>
      </c>
      <c r="D16" s="497">
        <f>SUM(D12:D15)</f>
        <v>4266180</v>
      </c>
      <c r="E16" s="391">
        <f>SUM(E12:E15)</f>
        <v>1592968</v>
      </c>
      <c r="F16" s="391">
        <f>SUM(F12:F15)</f>
        <v>8524</v>
      </c>
      <c r="G16" s="391">
        <f>SUM(G12+G13)</f>
        <v>1880815</v>
      </c>
      <c r="H16" s="391">
        <f>SUM(H12:H15)</f>
        <v>8614457</v>
      </c>
      <c r="I16" s="390">
        <f>SUM(C16:G16)</f>
        <v>8614457</v>
      </c>
    </row>
    <row r="17" spans="1:8" ht="0.75" customHeight="1">
      <c r="A17" s="641" t="s">
        <v>541</v>
      </c>
      <c r="B17" s="641"/>
      <c r="C17" s="642"/>
      <c r="D17" s="641"/>
      <c r="E17" s="641"/>
      <c r="F17" s="641"/>
      <c r="G17" s="641"/>
      <c r="H17" s="641"/>
    </row>
    <row r="18" spans="1:8" ht="13.5" thickBot="1">
      <c r="A18" s="643" t="s">
        <v>588</v>
      </c>
      <c r="B18" s="644"/>
      <c r="C18" s="645"/>
      <c r="D18" s="644"/>
      <c r="E18" s="644"/>
      <c r="F18" s="644"/>
      <c r="G18" s="644"/>
      <c r="H18" s="646"/>
    </row>
    <row r="19" spans="1:8" ht="15" customHeight="1">
      <c r="A19" s="633" t="s">
        <v>660</v>
      </c>
      <c r="B19" s="634"/>
      <c r="C19" s="499"/>
      <c r="D19" s="497">
        <v>2102799</v>
      </c>
      <c r="E19" s="391">
        <v>1231385</v>
      </c>
      <c r="F19" s="391">
        <v>6166</v>
      </c>
      <c r="G19" s="391">
        <v>0</v>
      </c>
      <c r="H19" s="391">
        <f>SUM(C19:F19)</f>
        <v>3340350</v>
      </c>
    </row>
    <row r="20" spans="1:8" ht="15" customHeight="1">
      <c r="A20" s="638" t="s">
        <v>589</v>
      </c>
      <c r="B20" s="639"/>
      <c r="C20" s="505"/>
      <c r="D20" s="498">
        <v>347829</v>
      </c>
      <c r="E20" s="394">
        <v>183469</v>
      </c>
      <c r="F20" s="394">
        <v>1403</v>
      </c>
      <c r="G20" s="394">
        <v>0</v>
      </c>
      <c r="H20" s="391">
        <f>SUM(C20:F20)</f>
        <v>532701</v>
      </c>
    </row>
    <row r="21" spans="1:8" ht="15" customHeight="1">
      <c r="A21" s="638" t="s">
        <v>590</v>
      </c>
      <c r="B21" s="639"/>
      <c r="C21" s="505">
        <v>0</v>
      </c>
      <c r="D21" s="498">
        <v>0</v>
      </c>
      <c r="E21" s="394">
        <v>0</v>
      </c>
      <c r="F21" s="394">
        <v>0</v>
      </c>
      <c r="G21" s="394">
        <v>0</v>
      </c>
      <c r="H21" s="391">
        <f>SUM(C21:F21)</f>
        <v>0</v>
      </c>
    </row>
    <row r="22" spans="1:10" s="149" customFormat="1" ht="15" customHeight="1" thickBot="1">
      <c r="A22" s="633" t="s">
        <v>153</v>
      </c>
      <c r="B22" s="634"/>
      <c r="C22" s="504">
        <f>C19+C20-C21</f>
        <v>0</v>
      </c>
      <c r="D22" s="497">
        <f>D19+D20-D21</f>
        <v>2450628</v>
      </c>
      <c r="E22" s="391">
        <f>SUM(E19:E21)</f>
        <v>1414854</v>
      </c>
      <c r="F22" s="391">
        <f>SUM(F19:F21)</f>
        <v>7569</v>
      </c>
      <c r="G22" s="391">
        <v>0</v>
      </c>
      <c r="H22" s="391">
        <f>SUM(H19:H21)</f>
        <v>3873051</v>
      </c>
      <c r="I22" s="390">
        <f>SUM(C22:F22)</f>
        <v>3873051</v>
      </c>
      <c r="J22" s="390"/>
    </row>
    <row r="23" spans="1:10" s="149" customFormat="1" ht="13.5" thickBot="1">
      <c r="A23" s="652" t="s">
        <v>591</v>
      </c>
      <c r="B23" s="645"/>
      <c r="C23" s="653"/>
      <c r="D23" s="645"/>
      <c r="E23" s="645"/>
      <c r="F23" s="645">
        <v>6734</v>
      </c>
      <c r="G23" s="645"/>
      <c r="H23" s="654"/>
      <c r="I23" s="145"/>
      <c r="J23" s="145"/>
    </row>
    <row r="24" spans="1:10" s="149" customFormat="1" ht="15.75" customHeight="1" thickTop="1">
      <c r="A24" s="655" t="s">
        <v>660</v>
      </c>
      <c r="B24" s="656"/>
      <c r="C24" s="506">
        <f aca="true" t="shared" si="0" ref="C24:H24">C12-C19</f>
        <v>0</v>
      </c>
      <c r="D24" s="502">
        <f t="shared" si="0"/>
        <v>3258720</v>
      </c>
      <c r="E24" s="392">
        <f t="shared" si="0"/>
        <v>361583</v>
      </c>
      <c r="F24" s="392">
        <f t="shared" si="0"/>
        <v>1184</v>
      </c>
      <c r="G24" s="392">
        <f t="shared" si="0"/>
        <v>212926</v>
      </c>
      <c r="H24" s="392">
        <f t="shared" si="0"/>
        <v>3834413</v>
      </c>
      <c r="I24" s="148">
        <f>H24-aktivs!F17</f>
        <v>-15263</v>
      </c>
      <c r="J24" s="145"/>
    </row>
    <row r="25" spans="1:10" s="149" customFormat="1" ht="15.75" customHeight="1" thickBot="1">
      <c r="A25" s="650" t="s">
        <v>153</v>
      </c>
      <c r="B25" s="651"/>
      <c r="C25" s="504">
        <f aca="true" t="shared" si="1" ref="C25:H25">C16-C22</f>
        <v>865970</v>
      </c>
      <c r="D25" s="503">
        <f t="shared" si="1"/>
        <v>1815552</v>
      </c>
      <c r="E25" s="393">
        <f t="shared" si="1"/>
        <v>178114</v>
      </c>
      <c r="F25" s="393">
        <f t="shared" si="1"/>
        <v>955</v>
      </c>
      <c r="G25" s="393">
        <f t="shared" si="1"/>
        <v>1880815</v>
      </c>
      <c r="H25" s="393">
        <f t="shared" si="1"/>
        <v>4741406</v>
      </c>
      <c r="I25" s="148">
        <f>H25-aktivs!E17</f>
        <v>-6302</v>
      </c>
      <c r="J25" s="145"/>
    </row>
    <row r="26" spans="2:8" ht="21" customHeight="1" thickTop="1">
      <c r="B26" s="545"/>
      <c r="C26" s="579"/>
      <c r="D26" s="579"/>
      <c r="E26" s="579"/>
      <c r="F26" s="579"/>
      <c r="G26" s="579"/>
      <c r="H26" s="579"/>
    </row>
    <row r="27" spans="1:8" ht="15" customHeight="1">
      <c r="A27" s="551" t="s">
        <v>592</v>
      </c>
      <c r="B27" s="552"/>
      <c r="C27" s="553"/>
      <c r="D27" s="552"/>
      <c r="E27" s="552"/>
      <c r="H27" s="172"/>
    </row>
    <row r="28" spans="1:8" ht="15" customHeight="1">
      <c r="A28" s="551"/>
      <c r="B28" s="552"/>
      <c r="C28" s="553"/>
      <c r="D28" s="552"/>
      <c r="E28" s="552"/>
      <c r="H28" s="172"/>
    </row>
    <row r="29" spans="1:10" s="557" customFormat="1" ht="26.25" customHeight="1">
      <c r="A29" s="657" t="s">
        <v>593</v>
      </c>
      <c r="B29" s="657"/>
      <c r="C29" s="657"/>
      <c r="D29" s="657"/>
      <c r="E29" s="554" t="s">
        <v>594</v>
      </c>
      <c r="F29" s="555" t="s">
        <v>595</v>
      </c>
      <c r="G29" s="555" t="s">
        <v>435</v>
      </c>
      <c r="H29" s="555" t="s">
        <v>596</v>
      </c>
      <c r="I29" s="556"/>
      <c r="J29" s="556"/>
    </row>
    <row r="30" spans="1:10" s="557" customFormat="1" ht="12.75">
      <c r="A30" s="635"/>
      <c r="B30" s="636"/>
      <c r="C30" s="636"/>
      <c r="D30" s="637"/>
      <c r="E30" s="558"/>
      <c r="F30" s="559"/>
      <c r="G30" s="559"/>
      <c r="H30" s="559"/>
      <c r="I30" s="556"/>
      <c r="J30" s="556"/>
    </row>
    <row r="31" spans="1:10" s="557" customFormat="1" ht="0.75" customHeight="1">
      <c r="A31" s="635"/>
      <c r="B31" s="636"/>
      <c r="C31" s="636"/>
      <c r="D31" s="637"/>
      <c r="E31" s="558"/>
      <c r="F31" s="559"/>
      <c r="G31" s="559"/>
      <c r="H31" s="559"/>
      <c r="I31" s="556"/>
      <c r="J31" s="556"/>
    </row>
    <row r="32" spans="1:10" s="557" customFormat="1" ht="12.75">
      <c r="A32" s="635" t="s">
        <v>432</v>
      </c>
      <c r="B32" s="636"/>
      <c r="C32" s="636"/>
      <c r="D32" s="637"/>
      <c r="E32" s="558" t="s">
        <v>433</v>
      </c>
      <c r="F32" s="559" t="s">
        <v>434</v>
      </c>
      <c r="G32" s="559">
        <v>44500010021</v>
      </c>
      <c r="H32" s="560">
        <f>D12</f>
        <v>5361519</v>
      </c>
      <c r="I32" s="556"/>
      <c r="J32" s="556"/>
    </row>
    <row r="33" spans="1:10" s="557" customFormat="1" ht="12.75">
      <c r="A33" s="635" t="s">
        <v>436</v>
      </c>
      <c r="B33" s="636"/>
      <c r="C33" s="636"/>
      <c r="D33" s="637"/>
      <c r="E33" s="558"/>
      <c r="F33" s="559"/>
      <c r="G33" s="559"/>
      <c r="H33" s="559"/>
      <c r="I33" s="556"/>
      <c r="J33" s="556"/>
    </row>
    <row r="34" spans="1:10" s="557" customFormat="1" ht="12.75" hidden="1">
      <c r="A34" s="635"/>
      <c r="B34" s="636"/>
      <c r="C34" s="636"/>
      <c r="D34" s="637"/>
      <c r="E34" s="558"/>
      <c r="F34" s="559"/>
      <c r="G34" s="559"/>
      <c r="H34" s="559"/>
      <c r="I34" s="556"/>
      <c r="J34" s="556"/>
    </row>
    <row r="35" spans="1:10" s="557" customFormat="1" ht="12.75" hidden="1">
      <c r="A35" s="635"/>
      <c r="B35" s="636"/>
      <c r="C35" s="636"/>
      <c r="D35" s="637"/>
      <c r="E35" s="558"/>
      <c r="F35" s="559"/>
      <c r="G35" s="559"/>
      <c r="H35" s="559"/>
      <c r="I35" s="556"/>
      <c r="J35" s="556"/>
    </row>
    <row r="36" spans="1:10" s="557" customFormat="1" ht="12.75" hidden="1">
      <c r="A36" s="635"/>
      <c r="B36" s="636"/>
      <c r="C36" s="636"/>
      <c r="D36" s="637"/>
      <c r="E36" s="558"/>
      <c r="F36" s="559"/>
      <c r="G36" s="559"/>
      <c r="H36" s="559"/>
      <c r="I36" s="556"/>
      <c r="J36" s="556"/>
    </row>
    <row r="37" spans="1:10" s="557" customFormat="1" ht="12.75" hidden="1">
      <c r="A37" s="635"/>
      <c r="B37" s="636"/>
      <c r="C37" s="636"/>
      <c r="D37" s="637"/>
      <c r="E37" s="558"/>
      <c r="F37" s="559"/>
      <c r="G37" s="559"/>
      <c r="H37" s="559"/>
      <c r="I37" s="556"/>
      <c r="J37" s="556"/>
    </row>
    <row r="38" spans="1:10" s="557" customFormat="1" ht="12.75" hidden="1">
      <c r="A38" s="635"/>
      <c r="B38" s="636"/>
      <c r="C38" s="636"/>
      <c r="D38" s="637"/>
      <c r="E38" s="558"/>
      <c r="F38" s="559"/>
      <c r="G38" s="559"/>
      <c r="H38" s="559"/>
      <c r="I38" s="556"/>
      <c r="J38" s="556"/>
    </row>
    <row r="39" spans="1:10" s="557" customFormat="1" ht="12.75" hidden="1">
      <c r="A39" s="647" t="s">
        <v>597</v>
      </c>
      <c r="B39" s="648"/>
      <c r="C39" s="648"/>
      <c r="D39" s="649"/>
      <c r="E39" s="554"/>
      <c r="F39" s="555">
        <f>SUM(F30:F38)</f>
        <v>0</v>
      </c>
      <c r="G39" s="555"/>
      <c r="H39" s="555">
        <f>SUM(H30:H38)</f>
        <v>5361519</v>
      </c>
      <c r="I39" s="556"/>
      <c r="J39" s="556"/>
    </row>
    <row r="40" spans="1:10" s="557" customFormat="1" ht="12.75" hidden="1">
      <c r="A40" s="635"/>
      <c r="B40" s="636"/>
      <c r="C40" s="636"/>
      <c r="D40" s="637"/>
      <c r="E40" s="558"/>
      <c r="F40" s="559"/>
      <c r="G40" s="559"/>
      <c r="H40" s="559"/>
      <c r="I40" s="556"/>
      <c r="J40" s="556"/>
    </row>
    <row r="41" spans="1:10" s="557" customFormat="1" ht="12.75" hidden="1">
      <c r="A41" s="635"/>
      <c r="B41" s="636"/>
      <c r="C41" s="636"/>
      <c r="D41" s="637"/>
      <c r="E41" s="558"/>
      <c r="F41" s="559"/>
      <c r="G41" s="559"/>
      <c r="H41" s="559"/>
      <c r="I41" s="556"/>
      <c r="J41" s="556"/>
    </row>
    <row r="42" spans="1:10" s="557" customFormat="1" ht="12.75" hidden="1">
      <c r="A42" s="635"/>
      <c r="B42" s="636"/>
      <c r="C42" s="636"/>
      <c r="D42" s="637"/>
      <c r="E42" s="558"/>
      <c r="F42" s="559"/>
      <c r="G42" s="559"/>
      <c r="H42" s="559"/>
      <c r="I42" s="556"/>
      <c r="J42" s="556"/>
    </row>
    <row r="43" spans="1:10" s="557" customFormat="1" ht="12.75" hidden="1">
      <c r="A43" s="635"/>
      <c r="B43" s="636"/>
      <c r="C43" s="636"/>
      <c r="D43" s="637"/>
      <c r="E43" s="558"/>
      <c r="F43" s="559"/>
      <c r="G43" s="559"/>
      <c r="H43" s="559"/>
      <c r="I43" s="556"/>
      <c r="J43" s="556"/>
    </row>
    <row r="44" spans="1:8" ht="12.75" hidden="1">
      <c r="A44" s="647" t="s">
        <v>597</v>
      </c>
      <c r="B44" s="648"/>
      <c r="C44" s="648"/>
      <c r="D44" s="649"/>
      <c r="E44" s="561"/>
      <c r="F44" s="555">
        <f>SUM(F40:F43)</f>
        <v>0</v>
      </c>
      <c r="G44" s="555"/>
      <c r="H44" s="555">
        <f>SUM(H40:H43)</f>
        <v>0</v>
      </c>
    </row>
    <row r="45" spans="1:8" ht="12.75" customHeight="1" hidden="1">
      <c r="A45" s="562" t="s">
        <v>598</v>
      </c>
      <c r="B45" s="562"/>
      <c r="C45" s="562"/>
      <c r="D45" s="562"/>
      <c r="E45" s="561"/>
      <c r="F45" s="563"/>
      <c r="G45" s="563"/>
      <c r="H45" s="563"/>
    </row>
    <row r="46" spans="1:10" s="314" customFormat="1" ht="21" customHeight="1">
      <c r="A46" s="658" t="s">
        <v>599</v>
      </c>
      <c r="B46" s="658"/>
      <c r="C46" s="658"/>
      <c r="D46" s="658"/>
      <c r="E46" s="658"/>
      <c r="F46" s="187">
        <f>F39+F44</f>
        <v>0</v>
      </c>
      <c r="G46" s="187"/>
      <c r="H46" s="187">
        <f>H39+H44</f>
        <v>5361519</v>
      </c>
      <c r="I46" s="564">
        <f>D25-H46</f>
        <v>-3545967</v>
      </c>
      <c r="J46" s="565"/>
    </row>
    <row r="47" spans="1:8" ht="12.75" hidden="1">
      <c r="A47" s="149" t="s">
        <v>600</v>
      </c>
      <c r="H47" s="172"/>
    </row>
    <row r="48" spans="1:8" ht="12.75" hidden="1">
      <c r="A48" s="149" t="s">
        <v>601</v>
      </c>
      <c r="H48" s="172"/>
    </row>
    <row r="49" ht="27" customHeight="1">
      <c r="H49" s="172"/>
    </row>
  </sheetData>
  <sheetProtection/>
  <mergeCells count="33">
    <mergeCell ref="A46:E46"/>
    <mergeCell ref="A43:D43"/>
    <mergeCell ref="A44:D44"/>
    <mergeCell ref="A37:D37"/>
    <mergeCell ref="A38:D38"/>
    <mergeCell ref="A42:D42"/>
    <mergeCell ref="A40:D40"/>
    <mergeCell ref="A41:D41"/>
    <mergeCell ref="A39:D39"/>
    <mergeCell ref="A35:D35"/>
    <mergeCell ref="A36:D36"/>
    <mergeCell ref="A25:B25"/>
    <mergeCell ref="A15:B15"/>
    <mergeCell ref="A20:B20"/>
    <mergeCell ref="A34:D34"/>
    <mergeCell ref="A23:H23"/>
    <mergeCell ref="A30:D30"/>
    <mergeCell ref="A10:B10"/>
    <mergeCell ref="A17:H17"/>
    <mergeCell ref="A16:B16"/>
    <mergeCell ref="A19:B19"/>
    <mergeCell ref="A18:H18"/>
    <mergeCell ref="A11:H11"/>
    <mergeCell ref="A14:B14"/>
    <mergeCell ref="A12:B12"/>
    <mergeCell ref="A13:B13"/>
    <mergeCell ref="A31:D31"/>
    <mergeCell ref="A33:D33"/>
    <mergeCell ref="A32:D32"/>
    <mergeCell ref="A21:B21"/>
    <mergeCell ref="A22:B22"/>
    <mergeCell ref="A24:B24"/>
    <mergeCell ref="A29:D29"/>
  </mergeCells>
  <dataValidations count="1">
    <dataValidation type="list" allowBlank="1" showErrorMessage="1" sqref="E44:E45">
      <formula1>"zeme,ēka"</formula1>
      <formula2>0</formula2>
    </dataValidation>
  </dataValidations>
  <printOptions/>
  <pageMargins left="0.3937007874015748" right="0" top="1.1811023622047245" bottom="0.7874015748031497" header="0.3937007874015748" footer="0.3937007874015748"/>
  <pageSetup horizontalDpi="300" verticalDpi="300" orientation="portrait" paperSize="9" scale="90" r:id="rId1"/>
  <headerFooter alignWithMargins="0">
    <oddHeader>&amp;CSIA " AADSO "
gada pārskats par 2014. gadu.</oddHeader>
    <oddFooter>&amp;R&amp;P</oddFooter>
  </headerFooter>
</worksheet>
</file>

<file path=xl/worksheets/sheet13.xml><?xml version="1.0" encoding="utf-8"?>
<worksheet xmlns="http://schemas.openxmlformats.org/spreadsheetml/2006/main" xmlns:r="http://schemas.openxmlformats.org/officeDocument/2006/relationships">
  <dimension ref="A1:T352"/>
  <sheetViews>
    <sheetView view="pageBreakPreview" zoomScaleNormal="130" zoomScaleSheetLayoutView="100" zoomScalePageLayoutView="0" workbookViewId="0" topLeftCell="A145">
      <selection activeCell="A7" sqref="A7:G7"/>
    </sheetView>
  </sheetViews>
  <sheetFormatPr defaultColWidth="9.140625" defaultRowHeight="12.75"/>
  <cols>
    <col min="1" max="1" width="8.57421875" style="0" customWidth="1"/>
    <col min="2" max="2" width="7.00390625" style="0" customWidth="1"/>
    <col min="3" max="3" width="3.57421875" style="0" customWidth="1"/>
    <col min="4" max="4" width="8.7109375" style="0" customWidth="1"/>
    <col min="5" max="5" width="6.00390625" style="0" customWidth="1"/>
    <col min="6" max="6" width="5.28125" style="0" customWidth="1"/>
    <col min="7" max="9" width="12.7109375" style="0" customWidth="1"/>
    <col min="10" max="10" width="12.7109375" style="10" customWidth="1"/>
    <col min="11" max="12" width="9.140625" style="136" customWidth="1"/>
  </cols>
  <sheetData>
    <row r="1" spans="1:12" s="147" customFormat="1" ht="12.75" hidden="1">
      <c r="A1" s="459" t="s">
        <v>600</v>
      </c>
      <c r="B1" s="460"/>
      <c r="C1" s="460"/>
      <c r="D1" s="460"/>
      <c r="E1" s="460"/>
      <c r="F1" s="460"/>
      <c r="G1" s="460"/>
      <c r="H1" s="461"/>
      <c r="I1" s="189"/>
      <c r="J1" s="172"/>
      <c r="K1" s="145"/>
      <c r="L1" s="145"/>
    </row>
    <row r="2" spans="1:12" s="147" customFormat="1" ht="12.75" hidden="1">
      <c r="A2" s="459" t="s">
        <v>601</v>
      </c>
      <c r="B2" s="460"/>
      <c r="C2" s="460"/>
      <c r="D2" s="460"/>
      <c r="E2" s="460"/>
      <c r="F2" s="460"/>
      <c r="G2" s="460"/>
      <c r="H2" s="461"/>
      <c r="I2" s="189"/>
      <c r="J2" s="172"/>
      <c r="K2" s="145"/>
      <c r="L2" s="145"/>
    </row>
    <row r="3" spans="1:12" s="147" customFormat="1" ht="12.75" hidden="1">
      <c r="A3" s="460"/>
      <c r="B3" s="460"/>
      <c r="C3" s="460"/>
      <c r="D3" s="460"/>
      <c r="E3" s="460"/>
      <c r="F3" s="460"/>
      <c r="G3" s="460"/>
      <c r="H3" s="461"/>
      <c r="I3" s="395" t="s">
        <v>413</v>
      </c>
      <c r="J3" s="172"/>
      <c r="K3" s="145"/>
      <c r="L3" s="145"/>
    </row>
    <row r="4" spans="1:12" s="147" customFormat="1" ht="12.75" hidden="1">
      <c r="A4" s="462" t="s">
        <v>631</v>
      </c>
      <c r="B4" s="462"/>
      <c r="C4" s="462"/>
      <c r="D4" s="462"/>
      <c r="E4" s="462"/>
      <c r="F4" s="462"/>
      <c r="G4" s="463"/>
      <c r="H4" s="463"/>
      <c r="I4" s="173"/>
      <c r="J4" s="172"/>
      <c r="K4" s="145"/>
      <c r="L4" s="145"/>
    </row>
    <row r="5" spans="1:12" s="147" customFormat="1" ht="12.75" hidden="1">
      <c r="A5" s="462" t="s">
        <v>470</v>
      </c>
      <c r="B5" s="462"/>
      <c r="C5" s="462"/>
      <c r="D5" s="462"/>
      <c r="E5" s="462"/>
      <c r="F5" s="462"/>
      <c r="G5" s="463"/>
      <c r="H5" s="581"/>
      <c r="I5" s="173"/>
      <c r="J5" s="172"/>
      <c r="K5" s="145"/>
      <c r="L5" s="145"/>
    </row>
    <row r="6" spans="1:12" s="147" customFormat="1" ht="12.75" hidden="1">
      <c r="A6" s="462"/>
      <c r="B6" s="462"/>
      <c r="C6" s="462"/>
      <c r="D6" s="462"/>
      <c r="E6" s="462"/>
      <c r="F6" s="462"/>
      <c r="G6" s="463"/>
      <c r="H6" s="581"/>
      <c r="I6" s="173"/>
      <c r="J6" s="172"/>
      <c r="K6" s="145"/>
      <c r="L6" s="145"/>
    </row>
    <row r="7" spans="1:12" s="147" customFormat="1" ht="12.75" customHeight="1" hidden="1">
      <c r="A7" s="660" t="s">
        <v>756</v>
      </c>
      <c r="B7" s="660"/>
      <c r="C7" s="660"/>
      <c r="D7" s="660"/>
      <c r="E7" s="660"/>
      <c r="F7" s="660"/>
      <c r="G7" s="660"/>
      <c r="H7" s="582">
        <v>25599</v>
      </c>
      <c r="I7" s="173"/>
      <c r="J7" s="172"/>
      <c r="K7" s="145"/>
      <c r="L7" s="145"/>
    </row>
    <row r="8" spans="1:12" s="147" customFormat="1" ht="12.75" customHeight="1" hidden="1">
      <c r="A8" s="660" t="s">
        <v>757</v>
      </c>
      <c r="B8" s="660"/>
      <c r="C8" s="660"/>
      <c r="D8" s="660"/>
      <c r="E8" s="660"/>
      <c r="F8" s="660"/>
      <c r="G8" s="660"/>
      <c r="H8" s="583">
        <f>-(aktivs!E10+aktivs!E12+aktivs!E13)</f>
        <v>-1994621</v>
      </c>
      <c r="I8" s="173"/>
      <c r="J8" s="172"/>
      <c r="K8" s="145"/>
      <c r="L8" s="145"/>
    </row>
    <row r="9" spans="1:12" s="147" customFormat="1" ht="12.75" customHeight="1" hidden="1">
      <c r="A9" s="660" t="s">
        <v>758</v>
      </c>
      <c r="B9" s="660"/>
      <c r="C9" s="660"/>
      <c r="D9" s="660"/>
      <c r="E9" s="660"/>
      <c r="F9" s="660"/>
      <c r="G9" s="660"/>
      <c r="H9" s="583">
        <f>'[2]Dokuments'!$AI$14+'[2]Dokuments'!$AI$15+'[2]Dokuments'!$AI$16+'[2]Dokuments'!$AI$17+'[2]Dokuments'!$AI$18+'[2]Dokuments'!$AI$19</f>
        <v>3471161.4999999995</v>
      </c>
      <c r="I9" s="173"/>
      <c r="J9" s="172"/>
      <c r="K9" s="145"/>
      <c r="L9" s="145"/>
    </row>
    <row r="10" spans="1:12" s="147" customFormat="1" ht="12.75" customHeight="1" hidden="1">
      <c r="A10" s="660" t="s">
        <v>759</v>
      </c>
      <c r="B10" s="660"/>
      <c r="C10" s="660"/>
      <c r="D10" s="660"/>
      <c r="E10" s="660"/>
      <c r="F10" s="660"/>
      <c r="G10" s="660"/>
      <c r="H10" s="583">
        <f>pasivs!E23</f>
        <v>10024</v>
      </c>
      <c r="I10" s="173"/>
      <c r="J10" s="172"/>
      <c r="K10" s="145"/>
      <c r="L10" s="145"/>
    </row>
    <row r="11" spans="1:12" s="147" customFormat="1" ht="12.75" customHeight="1" hidden="1">
      <c r="A11" s="660" t="s">
        <v>760</v>
      </c>
      <c r="B11" s="660"/>
      <c r="C11" s="660"/>
      <c r="D11" s="660"/>
      <c r="E11" s="660"/>
      <c r="F11" s="660"/>
      <c r="G11" s="660"/>
      <c r="H11" s="583"/>
      <c r="I11" s="173"/>
      <c r="J11" s="172"/>
      <c r="K11" s="145"/>
      <c r="L11" s="145"/>
    </row>
    <row r="12" spans="1:12" s="147" customFormat="1" ht="12.75" customHeight="1" hidden="1">
      <c r="A12" s="660" t="s">
        <v>40</v>
      </c>
      <c r="B12" s="660"/>
      <c r="C12" s="660"/>
      <c r="D12" s="660"/>
      <c r="E12" s="660"/>
      <c r="F12" s="660"/>
      <c r="G12" s="660"/>
      <c r="H12" s="583">
        <f>H8+H9+H10</f>
        <v>1486564.4999999995</v>
      </c>
      <c r="I12" s="173"/>
      <c r="J12" s="172"/>
      <c r="K12" s="145"/>
      <c r="L12" s="145"/>
    </row>
    <row r="13" spans="1:12" s="147" customFormat="1" ht="12.75" customHeight="1" hidden="1">
      <c r="A13" s="659" t="s">
        <v>761</v>
      </c>
      <c r="B13" s="659"/>
      <c r="C13" s="659"/>
      <c r="D13" s="659"/>
      <c r="E13" s="659"/>
      <c r="F13" s="659"/>
      <c r="G13" s="659"/>
      <c r="H13" s="582">
        <f>H12*15%</f>
        <v>222984.67499999993</v>
      </c>
      <c r="I13" s="173"/>
      <c r="J13" s="172"/>
      <c r="K13" s="145"/>
      <c r="L13" s="145"/>
    </row>
    <row r="14" spans="1:12" s="147" customFormat="1" ht="12.75" customHeight="1" hidden="1">
      <c r="A14" s="659" t="s">
        <v>762</v>
      </c>
      <c r="B14" s="659"/>
      <c r="C14" s="659"/>
      <c r="D14" s="659"/>
      <c r="E14" s="659"/>
      <c r="F14" s="659"/>
      <c r="G14" s="659"/>
      <c r="H14" s="582">
        <f>H7-H13</f>
        <v>-197385.67499999993</v>
      </c>
      <c r="I14" s="173"/>
      <c r="J14" s="172"/>
      <c r="K14" s="145"/>
      <c r="L14" s="145"/>
    </row>
    <row r="15" spans="1:12" s="147" customFormat="1" ht="12.75" hidden="1">
      <c r="A15" s="437" t="s">
        <v>549</v>
      </c>
      <c r="B15" s="496"/>
      <c r="C15" s="496"/>
      <c r="D15" s="496"/>
      <c r="E15" s="496"/>
      <c r="F15" s="496"/>
      <c r="G15" s="496"/>
      <c r="H15" s="496"/>
      <c r="I15" s="496"/>
      <c r="J15" s="172"/>
      <c r="K15" s="145"/>
      <c r="L15" s="145"/>
    </row>
    <row r="16" spans="8:12" s="147" customFormat="1" ht="12.75">
      <c r="H16" s="188"/>
      <c r="I16" s="173"/>
      <c r="J16" s="172"/>
      <c r="K16" s="145"/>
      <c r="L16" s="145"/>
    </row>
    <row r="17" spans="8:12" s="147" customFormat="1" ht="12.75" hidden="1">
      <c r="H17" s="188"/>
      <c r="I17" s="173"/>
      <c r="J17" s="172"/>
      <c r="K17" s="145"/>
      <c r="L17" s="145"/>
    </row>
    <row r="18" spans="8:12" s="147" customFormat="1" ht="12.75" hidden="1">
      <c r="H18" s="188"/>
      <c r="I18" s="173"/>
      <c r="J18" s="172"/>
      <c r="K18" s="145"/>
      <c r="L18" s="145"/>
    </row>
    <row r="19" spans="1:12" s="147" customFormat="1" ht="12.75">
      <c r="A19" s="10" t="s">
        <v>544</v>
      </c>
      <c r="B19" s="99"/>
      <c r="C19" s="99"/>
      <c r="D19" s="99"/>
      <c r="E19" s="99"/>
      <c r="F19" s="99"/>
      <c r="G19" s="99"/>
      <c r="H19" s="188"/>
      <c r="I19" s="669"/>
      <c r="J19" s="669"/>
      <c r="K19" s="145"/>
      <c r="L19" s="145"/>
    </row>
    <row r="20" spans="1:12" s="147" customFormat="1" ht="12.75" hidden="1">
      <c r="A20" s="98" t="s">
        <v>542</v>
      </c>
      <c r="B20" s="98"/>
      <c r="C20" s="98"/>
      <c r="D20" s="98"/>
      <c r="E20" s="98"/>
      <c r="F20" s="98"/>
      <c r="G20" s="98"/>
      <c r="H20" s="173"/>
      <c r="I20" s="669"/>
      <c r="J20" s="669"/>
      <c r="K20" s="145"/>
      <c r="L20" s="145"/>
    </row>
    <row r="21" spans="1:11" ht="12.75" hidden="1">
      <c r="A21" s="98" t="s">
        <v>581</v>
      </c>
      <c r="B21" s="99"/>
      <c r="C21" s="99"/>
      <c r="D21" s="99"/>
      <c r="E21" s="99"/>
      <c r="F21" s="99"/>
      <c r="G21" s="99"/>
      <c r="H21" s="188"/>
      <c r="I21" s="669"/>
      <c r="J21" s="669"/>
      <c r="K21" s="141" t="e">
        <f>I21-aktivs!#REF!</f>
        <v>#REF!</v>
      </c>
    </row>
    <row r="22" spans="1:11" ht="12.75">
      <c r="A22" s="10" t="s">
        <v>602</v>
      </c>
      <c r="B22" s="99"/>
      <c r="C22" s="99"/>
      <c r="D22" s="99"/>
      <c r="E22" s="99"/>
      <c r="F22" s="99"/>
      <c r="G22" s="99"/>
      <c r="H22" s="188"/>
      <c r="I22" s="189"/>
      <c r="J22" s="172"/>
      <c r="K22" s="191"/>
    </row>
    <row r="23" spans="6:11" ht="12.75">
      <c r="F23" s="147"/>
      <c r="G23" s="99"/>
      <c r="H23" s="188"/>
      <c r="I23" s="189"/>
      <c r="J23" s="172"/>
      <c r="K23" s="191"/>
    </row>
    <row r="24" spans="2:12" s="193" customFormat="1" ht="36">
      <c r="B24" s="402" t="s">
        <v>603</v>
      </c>
      <c r="C24" s="401"/>
      <c r="D24" s="401"/>
      <c r="E24" s="401"/>
      <c r="F24" s="570"/>
      <c r="G24" s="571" t="s">
        <v>159</v>
      </c>
      <c r="H24" s="572" t="s">
        <v>604</v>
      </c>
      <c r="I24" s="572" t="s">
        <v>605</v>
      </c>
      <c r="J24" s="573" t="s">
        <v>160</v>
      </c>
      <c r="K24" s="192"/>
      <c r="L24" s="192"/>
    </row>
    <row r="25" spans="2:10" ht="12.75">
      <c r="B25" s="333" t="s">
        <v>606</v>
      </c>
      <c r="C25" s="333"/>
      <c r="D25" s="333"/>
      <c r="E25" s="333"/>
      <c r="F25" s="566"/>
      <c r="G25" s="574">
        <f>aktivs!F26</f>
        <v>2390</v>
      </c>
      <c r="H25" s="567">
        <f>J25-G25</f>
        <v>1934</v>
      </c>
      <c r="I25" s="567"/>
      <c r="J25" s="575">
        <f>aktivs!E26</f>
        <v>4324</v>
      </c>
    </row>
    <row r="26" spans="2:10" ht="12.75" customHeight="1" hidden="1">
      <c r="B26" s="333" t="s">
        <v>607</v>
      </c>
      <c r="C26" s="333"/>
      <c r="D26" s="333"/>
      <c r="E26" s="333"/>
      <c r="F26" s="566"/>
      <c r="G26" s="574"/>
      <c r="H26" s="567"/>
      <c r="I26" s="567"/>
      <c r="J26" s="575">
        <f>G26+H26-I26</f>
        <v>0</v>
      </c>
    </row>
    <row r="27" spans="2:10" ht="12.75" customHeight="1" hidden="1">
      <c r="B27" s="333" t="s">
        <v>608</v>
      </c>
      <c r="C27" s="333"/>
      <c r="D27" s="333"/>
      <c r="E27" s="333"/>
      <c r="F27" s="566"/>
      <c r="G27" s="574"/>
      <c r="H27" s="567"/>
      <c r="I27" s="567"/>
      <c r="J27" s="575">
        <f>G27+H27-I27</f>
        <v>0</v>
      </c>
    </row>
    <row r="28" spans="2:10" ht="12.75" customHeight="1" hidden="1">
      <c r="B28" s="333" t="s">
        <v>443</v>
      </c>
      <c r="C28" s="333"/>
      <c r="D28" s="333"/>
      <c r="E28" s="333"/>
      <c r="F28" s="566"/>
      <c r="G28" s="574"/>
      <c r="H28" s="567"/>
      <c r="I28" s="567"/>
      <c r="J28" s="575">
        <f>G28+H28-I28</f>
        <v>0</v>
      </c>
    </row>
    <row r="29" spans="2:10" ht="12.75" customHeight="1" hidden="1">
      <c r="B29" s="333" t="s">
        <v>445</v>
      </c>
      <c r="C29" s="333"/>
      <c r="D29" s="333"/>
      <c r="E29" s="333"/>
      <c r="F29" s="566"/>
      <c r="G29" s="574">
        <v>0</v>
      </c>
      <c r="H29" s="568"/>
      <c r="I29" s="568"/>
      <c r="J29" s="575">
        <f>G29+H29-I29</f>
        <v>0</v>
      </c>
    </row>
    <row r="30" spans="2:12" s="10" customFormat="1" ht="12.75">
      <c r="B30" s="340" t="s">
        <v>597</v>
      </c>
      <c r="C30" s="340"/>
      <c r="D30" s="340"/>
      <c r="E30" s="340"/>
      <c r="F30" s="569"/>
      <c r="G30" s="576">
        <f>SUM(G25:G29)</f>
        <v>2390</v>
      </c>
      <c r="H30" s="577">
        <f>SUM(H25:H29)</f>
        <v>1934</v>
      </c>
      <c r="I30" s="577">
        <f>SUM(I25:I29)</f>
        <v>0</v>
      </c>
      <c r="J30" s="578">
        <f>G30+H30-I30</f>
        <v>4324</v>
      </c>
      <c r="K30" s="141">
        <f>J30-aktivs!F30</f>
        <v>1934</v>
      </c>
      <c r="L30" s="141">
        <f>G30-aktivs!E30</f>
        <v>-1934</v>
      </c>
    </row>
    <row r="31" spans="1:10" ht="12.75">
      <c r="A31" s="671"/>
      <c r="B31" s="671"/>
      <c r="C31" s="671"/>
      <c r="D31" s="671"/>
      <c r="E31" s="396"/>
      <c r="F31" s="396"/>
      <c r="G31" s="195"/>
      <c r="H31" s="196"/>
      <c r="I31" s="197"/>
      <c r="J31" s="197"/>
    </row>
    <row r="32" spans="1:10" ht="21.75" customHeight="1">
      <c r="A32" s="184"/>
      <c r="B32" s="184"/>
      <c r="C32" s="184"/>
      <c r="D32" s="184"/>
      <c r="E32" s="184"/>
      <c r="F32" s="184"/>
      <c r="G32" s="184"/>
      <c r="H32" s="184"/>
      <c r="I32" s="184"/>
      <c r="J32" s="198"/>
    </row>
    <row r="33" spans="1:10" ht="12.75">
      <c r="A33" s="10" t="s">
        <v>39</v>
      </c>
      <c r="B33" s="10"/>
      <c r="C33" s="10"/>
      <c r="D33" s="10"/>
      <c r="E33" s="10"/>
      <c r="F33" s="10"/>
      <c r="G33" s="10"/>
      <c r="H33" s="199"/>
      <c r="I33" s="14"/>
      <c r="J33" s="14"/>
    </row>
    <row r="34" spans="1:10" ht="12.75">
      <c r="A34" s="200" t="s">
        <v>447</v>
      </c>
      <c r="B34" s="10"/>
      <c r="C34" s="10"/>
      <c r="D34" s="16"/>
      <c r="E34" s="16"/>
      <c r="F34" s="16"/>
      <c r="G34" s="16"/>
      <c r="I34" s="11">
        <v>2014</v>
      </c>
      <c r="J34" s="11">
        <v>2013</v>
      </c>
    </row>
    <row r="35" spans="1:10" ht="12.75">
      <c r="A35" s="2"/>
      <c r="B35" s="2"/>
      <c r="C35" s="2"/>
      <c r="D35" s="2"/>
      <c r="E35" s="2"/>
      <c r="F35" s="2"/>
      <c r="G35" s="2"/>
      <c r="I35" s="144" t="s">
        <v>614</v>
      </c>
      <c r="J35" s="138" t="s">
        <v>614</v>
      </c>
    </row>
    <row r="36" spans="1:10" ht="12.75">
      <c r="A36" s="2" t="s">
        <v>610</v>
      </c>
      <c r="B36" s="2"/>
      <c r="C36" s="2"/>
      <c r="D36" s="2"/>
      <c r="E36" s="2"/>
      <c r="F36" s="2"/>
      <c r="G36" s="2"/>
      <c r="I36" s="380">
        <f>aktivs!E33</f>
        <v>164070</v>
      </c>
      <c r="J36" s="380">
        <f>aktivs!F33</f>
        <v>164467</v>
      </c>
    </row>
    <row r="37" spans="1:10" ht="12.75" hidden="1">
      <c r="A37" s="99" t="s">
        <v>611</v>
      </c>
      <c r="B37" s="2"/>
      <c r="C37" s="2"/>
      <c r="D37" s="2"/>
      <c r="E37" s="2"/>
      <c r="F37" s="2"/>
      <c r="G37" s="2"/>
      <c r="I37" s="380">
        <v>0</v>
      </c>
      <c r="J37" s="380">
        <v>0</v>
      </c>
    </row>
    <row r="38" spans="1:12" ht="13.5" thickBot="1">
      <c r="A38" s="14"/>
      <c r="B38" s="14" t="s">
        <v>493</v>
      </c>
      <c r="C38" s="14"/>
      <c r="D38" s="14"/>
      <c r="E38" s="14"/>
      <c r="F38" s="14"/>
      <c r="G38" s="14"/>
      <c r="I38" s="397">
        <f>SUM(I36:I36)</f>
        <v>164070</v>
      </c>
      <c r="J38" s="397">
        <f>SUM(J36:J36)</f>
        <v>164467</v>
      </c>
      <c r="K38" s="141">
        <f>I38-aktivs!E33</f>
        <v>0</v>
      </c>
      <c r="L38" s="141">
        <f>J38-aktivs!F33</f>
        <v>0</v>
      </c>
    </row>
    <row r="39" spans="1:12" ht="13.5" thickTop="1">
      <c r="A39" s="14"/>
      <c r="B39" s="14"/>
      <c r="C39" s="14"/>
      <c r="D39" s="14"/>
      <c r="E39" s="14"/>
      <c r="F39" s="14"/>
      <c r="G39" s="14"/>
      <c r="H39" s="53"/>
      <c r="I39" s="14"/>
      <c r="J39" s="53"/>
      <c r="K39" s="141"/>
      <c r="L39" s="141"/>
    </row>
    <row r="40" spans="1:12" ht="12.75">
      <c r="A40" s="14"/>
      <c r="B40" s="14" t="s">
        <v>612</v>
      </c>
      <c r="C40" s="14"/>
      <c r="D40" s="14"/>
      <c r="E40" s="14"/>
      <c r="F40" s="14"/>
      <c r="G40" s="663">
        <v>2014</v>
      </c>
      <c r="H40" s="663"/>
      <c r="I40" s="663">
        <v>2013</v>
      </c>
      <c r="J40" s="663"/>
      <c r="K40" s="141"/>
      <c r="L40" s="141"/>
    </row>
    <row r="41" spans="1:12" ht="12.75">
      <c r="A41" s="14"/>
      <c r="B41" s="14"/>
      <c r="C41" s="14"/>
      <c r="D41" s="14"/>
      <c r="E41" s="14"/>
      <c r="F41" s="14"/>
      <c r="G41" s="138" t="s">
        <v>613</v>
      </c>
      <c r="H41" s="215" t="s">
        <v>614</v>
      </c>
      <c r="I41" s="138" t="s">
        <v>613</v>
      </c>
      <c r="J41" s="215" t="s">
        <v>614</v>
      </c>
      <c r="K41" s="141"/>
      <c r="L41" s="141"/>
    </row>
    <row r="42" spans="1:12" ht="12.75">
      <c r="A42" s="2"/>
      <c r="B42" s="2"/>
      <c r="C42" s="2"/>
      <c r="D42" s="2"/>
      <c r="E42" s="2"/>
      <c r="F42" s="2"/>
      <c r="G42" s="381"/>
      <c r="H42" s="380">
        <f>I36</f>
        <v>164070</v>
      </c>
      <c r="I42" s="381"/>
      <c r="J42" s="380">
        <f>J36</f>
        <v>164467</v>
      </c>
      <c r="K42" s="141"/>
      <c r="L42" s="141"/>
    </row>
    <row r="43" spans="1:12" ht="12" customHeight="1" hidden="1">
      <c r="A43" s="2"/>
      <c r="B43" s="2" t="s">
        <v>614</v>
      </c>
      <c r="C43" s="2"/>
      <c r="D43" s="2"/>
      <c r="E43" s="2"/>
      <c r="F43" s="2"/>
      <c r="G43" s="398"/>
      <c r="H43" s="380">
        <v>0</v>
      </c>
      <c r="I43" s="398"/>
      <c r="J43" s="380">
        <v>0</v>
      </c>
      <c r="K43" s="141"/>
      <c r="L43" s="141"/>
    </row>
    <row r="44" spans="1:12" ht="12.75" hidden="1">
      <c r="A44" s="2"/>
      <c r="B44" s="98" t="s">
        <v>615</v>
      </c>
      <c r="C44" s="2"/>
      <c r="D44" s="2"/>
      <c r="E44" s="2"/>
      <c r="F44" s="2"/>
      <c r="G44" s="350">
        <v>0</v>
      </c>
      <c r="H44" s="380">
        <v>0</v>
      </c>
      <c r="I44" s="350"/>
      <c r="J44" s="380"/>
      <c r="K44" s="141"/>
      <c r="L44" s="141"/>
    </row>
    <row r="45" spans="1:12" ht="13.5" thickBot="1">
      <c r="A45" s="14"/>
      <c r="B45" s="14"/>
      <c r="C45" s="14"/>
      <c r="D45" s="14"/>
      <c r="E45" s="14"/>
      <c r="F45" s="14"/>
      <c r="G45" s="668">
        <f>SUM(H42:H44)</f>
        <v>164070</v>
      </c>
      <c r="H45" s="668"/>
      <c r="I45" s="668">
        <f>SUM(J42:J44)</f>
        <v>164467</v>
      </c>
      <c r="J45" s="668"/>
      <c r="K45" s="141"/>
      <c r="L45" s="141"/>
    </row>
    <row r="46" spans="1:12" ht="27" customHeight="1" thickTop="1">
      <c r="A46" s="10"/>
      <c r="B46" s="10"/>
      <c r="C46" s="10"/>
      <c r="D46" s="10"/>
      <c r="E46" s="10"/>
      <c r="F46" s="10"/>
      <c r="G46" s="10"/>
      <c r="H46" s="199"/>
      <c r="I46" s="14"/>
      <c r="J46" s="14"/>
      <c r="K46" s="141"/>
      <c r="L46" s="141"/>
    </row>
    <row r="47" spans="1:10" ht="12.75">
      <c r="A47" s="10" t="s">
        <v>600</v>
      </c>
      <c r="B47" s="10"/>
      <c r="C47" s="10"/>
      <c r="D47" s="10"/>
      <c r="E47" s="10"/>
      <c r="F47" s="10"/>
      <c r="G47" s="10"/>
      <c r="H47" s="199"/>
      <c r="I47" s="14"/>
      <c r="J47" s="14"/>
    </row>
    <row r="48" spans="1:10" ht="12.75">
      <c r="A48" s="10" t="s">
        <v>448</v>
      </c>
      <c r="B48" s="10"/>
      <c r="C48" s="10"/>
      <c r="D48" s="10"/>
      <c r="E48" s="10"/>
      <c r="F48" s="10"/>
      <c r="G48" s="10"/>
      <c r="H48" s="10"/>
      <c r="I48" s="11">
        <v>2014</v>
      </c>
      <c r="J48" s="11">
        <v>2013</v>
      </c>
    </row>
    <row r="49" spans="1:10" ht="12.75">
      <c r="A49" s="2"/>
      <c r="B49" s="2"/>
      <c r="C49" s="2"/>
      <c r="D49" s="2"/>
      <c r="E49" s="2"/>
      <c r="F49" s="2"/>
      <c r="G49" s="2"/>
      <c r="I49" s="144" t="s">
        <v>614</v>
      </c>
      <c r="J49" s="138" t="s">
        <v>614</v>
      </c>
    </row>
    <row r="50" spans="1:7" ht="11.25" customHeight="1" hidden="1">
      <c r="A50" s="2"/>
      <c r="B50" s="2"/>
      <c r="C50" s="2"/>
      <c r="D50" s="2"/>
      <c r="E50" s="2"/>
      <c r="F50" s="2"/>
      <c r="G50" s="2"/>
    </row>
    <row r="51" spans="1:10" ht="1.5" customHeight="1" hidden="1">
      <c r="A51" s="2" t="s">
        <v>617</v>
      </c>
      <c r="B51" s="2"/>
      <c r="C51" s="2"/>
      <c r="D51" s="2"/>
      <c r="E51" s="2"/>
      <c r="F51" s="2"/>
      <c r="G51" s="2"/>
      <c r="I51" s="36">
        <v>0</v>
      </c>
      <c r="J51" s="36">
        <v>0</v>
      </c>
    </row>
    <row r="52" spans="1:10" ht="11.25" customHeight="1" hidden="1">
      <c r="A52" s="619" t="s">
        <v>618</v>
      </c>
      <c r="B52" s="619"/>
      <c r="C52" s="619"/>
      <c r="D52" s="619"/>
      <c r="E52" s="619"/>
      <c r="F52" s="202"/>
      <c r="G52" s="202"/>
      <c r="I52" s="36">
        <v>0</v>
      </c>
      <c r="J52" s="36">
        <v>0</v>
      </c>
    </row>
    <row r="53" spans="2:10" ht="11.25" customHeight="1" hidden="1">
      <c r="B53" s="2" t="s">
        <v>780</v>
      </c>
      <c r="C53" s="2"/>
      <c r="D53" s="2"/>
      <c r="E53" s="2"/>
      <c r="F53" s="663"/>
      <c r="G53" s="663"/>
      <c r="H53" s="663">
        <v>0</v>
      </c>
      <c r="I53" s="663">
        <v>395</v>
      </c>
      <c r="J53" s="350"/>
    </row>
    <row r="54" spans="2:10" ht="12.75">
      <c r="B54" s="2" t="s">
        <v>670</v>
      </c>
      <c r="C54" s="2"/>
      <c r="D54" s="2"/>
      <c r="E54" s="2"/>
      <c r="F54" s="2"/>
      <c r="G54" s="2"/>
      <c r="I54" s="350"/>
      <c r="J54" s="350">
        <v>585</v>
      </c>
    </row>
    <row r="55" spans="2:10" ht="12.75">
      <c r="B55" s="2" t="s">
        <v>619</v>
      </c>
      <c r="C55" s="2"/>
      <c r="D55" s="2"/>
      <c r="E55" s="2"/>
      <c r="F55" s="2"/>
      <c r="G55" s="2"/>
      <c r="I55" s="350"/>
      <c r="J55" s="350">
        <v>3327</v>
      </c>
    </row>
    <row r="56" spans="2:10" ht="13.5" customHeight="1">
      <c r="B56" s="2" t="s">
        <v>620</v>
      </c>
      <c r="C56" s="2"/>
      <c r="D56" s="2"/>
      <c r="E56" s="2"/>
      <c r="F56" s="2"/>
      <c r="G56" s="2"/>
      <c r="I56" s="389">
        <f>aktivs!E34</f>
        <v>282</v>
      </c>
      <c r="J56" s="389">
        <v>3</v>
      </c>
    </row>
    <row r="57" spans="2:12" ht="13.5" thickBot="1">
      <c r="B57" s="14" t="s">
        <v>535</v>
      </c>
      <c r="C57" s="14"/>
      <c r="D57" s="14"/>
      <c r="E57" s="14"/>
      <c r="F57" s="14"/>
      <c r="G57" s="14"/>
      <c r="I57" s="432">
        <f>I51+I54+I55+I56</f>
        <v>282</v>
      </c>
      <c r="J57" s="432">
        <f>J51+J54+J55+J56</f>
        <v>3915</v>
      </c>
      <c r="K57" s="141">
        <v>0</v>
      </c>
      <c r="L57" s="141"/>
    </row>
    <row r="58" spans="2:12" ht="23.25" customHeight="1" thickTop="1">
      <c r="B58" s="14"/>
      <c r="C58" s="14"/>
      <c r="D58" s="14"/>
      <c r="E58" s="14"/>
      <c r="F58" s="14"/>
      <c r="G58" s="98"/>
      <c r="H58" s="147"/>
      <c r="I58" s="403"/>
      <c r="J58" s="403"/>
      <c r="K58" s="141"/>
      <c r="L58" s="141"/>
    </row>
    <row r="59" spans="2:12" ht="12.75" hidden="1">
      <c r="B59" s="14"/>
      <c r="C59" s="14"/>
      <c r="D59" s="14"/>
      <c r="E59" s="14"/>
      <c r="F59" s="14"/>
      <c r="G59" s="98"/>
      <c r="H59" s="147"/>
      <c r="I59" s="403"/>
      <c r="J59" s="403"/>
      <c r="K59" s="141"/>
      <c r="L59" s="141"/>
    </row>
    <row r="60" spans="1:10" ht="12.75">
      <c r="A60" s="10" t="s">
        <v>609</v>
      </c>
      <c r="B60" s="10"/>
      <c r="C60" s="10"/>
      <c r="D60" s="10"/>
      <c r="E60" s="10"/>
      <c r="F60" s="10"/>
      <c r="G60" s="10"/>
      <c r="H60" s="14"/>
      <c r="I60" s="14"/>
      <c r="J60" s="14"/>
    </row>
    <row r="61" ht="12.75">
      <c r="A61" s="10" t="s">
        <v>622</v>
      </c>
    </row>
    <row r="63" spans="1:12" s="91" customFormat="1" ht="24" customHeight="1">
      <c r="A63" s="400"/>
      <c r="B63" s="402" t="s">
        <v>623</v>
      </c>
      <c r="C63" s="400"/>
      <c r="D63" s="400"/>
      <c r="E63" s="400"/>
      <c r="G63" s="433" t="s">
        <v>668</v>
      </c>
      <c r="H63" s="433" t="s">
        <v>624</v>
      </c>
      <c r="I63" s="433" t="s">
        <v>301</v>
      </c>
      <c r="J63" s="433" t="s">
        <v>161</v>
      </c>
      <c r="K63" s="186" t="s">
        <v>475</v>
      </c>
      <c r="L63" s="186"/>
    </row>
    <row r="64" spans="1:10" ht="12.75" customHeight="1" hidden="1">
      <c r="A64" s="206"/>
      <c r="B64" s="2" t="s">
        <v>626</v>
      </c>
      <c r="C64" s="206"/>
      <c r="D64" s="206"/>
      <c r="E64" s="206"/>
      <c r="G64" s="472"/>
      <c r="H64" s="434"/>
      <c r="I64" s="434"/>
      <c r="J64" s="473">
        <f>SUM(G64:I64)</f>
        <v>0</v>
      </c>
    </row>
    <row r="65" spans="1:10" ht="12.75" customHeight="1" hidden="1">
      <c r="A65" s="206"/>
      <c r="B65" s="2" t="s">
        <v>628</v>
      </c>
      <c r="C65" s="206"/>
      <c r="D65" s="206"/>
      <c r="E65" s="206"/>
      <c r="G65" s="472"/>
      <c r="H65" s="434"/>
      <c r="I65" s="434"/>
      <c r="J65" s="473">
        <f>SUM(G65:I65)</f>
        <v>0</v>
      </c>
    </row>
    <row r="66" spans="1:10" ht="12.75" customHeight="1" hidden="1">
      <c r="A66" s="206"/>
      <c r="B66" s="206" t="s">
        <v>774</v>
      </c>
      <c r="C66" s="206" t="s">
        <v>775</v>
      </c>
      <c r="D66" s="206" t="s">
        <v>779</v>
      </c>
      <c r="E66" s="206"/>
      <c r="G66" s="472"/>
      <c r="H66" s="434"/>
      <c r="I66" s="434"/>
      <c r="J66" s="473"/>
    </row>
    <row r="67" spans="1:10" ht="12.75" customHeight="1">
      <c r="A67" s="206"/>
      <c r="B67" s="2" t="s">
        <v>437</v>
      </c>
      <c r="C67" s="207"/>
      <c r="D67" s="207"/>
      <c r="E67" s="207"/>
      <c r="G67" s="472">
        <f>aktivs!F36</f>
        <v>6529</v>
      </c>
      <c r="H67" s="434">
        <f>aktivs!E36</f>
        <v>7225</v>
      </c>
      <c r="I67" s="434">
        <f>G67</f>
        <v>6529</v>
      </c>
      <c r="J67" s="473">
        <f>G67+H67-I67</f>
        <v>7225</v>
      </c>
    </row>
    <row r="68" spans="1:10" ht="12.75" customHeight="1" thickBot="1">
      <c r="A68" s="206"/>
      <c r="B68" s="14" t="s">
        <v>535</v>
      </c>
      <c r="C68" s="207"/>
      <c r="D68" s="207"/>
      <c r="E68" s="207"/>
      <c r="F68" s="208"/>
      <c r="G68" s="435">
        <f>SUM(G64:G67)</f>
        <v>6529</v>
      </c>
      <c r="H68" s="435">
        <f>SUM(H64:H67)</f>
        <v>7225</v>
      </c>
      <c r="I68" s="435">
        <f>SUM(I64:I67)</f>
        <v>6529</v>
      </c>
      <c r="J68" s="435">
        <f>SUM(J64:J67)</f>
        <v>7225</v>
      </c>
    </row>
    <row r="69" spans="1:10" ht="24" customHeight="1" thickTop="1">
      <c r="A69" s="206"/>
      <c r="B69" s="2"/>
      <c r="C69" s="207"/>
      <c r="D69" s="207"/>
      <c r="E69" s="207"/>
      <c r="F69" s="208"/>
      <c r="G69" s="209"/>
      <c r="H69" s="209"/>
      <c r="I69" s="210"/>
      <c r="J69" s="39"/>
    </row>
    <row r="70" spans="1:10" ht="12.75" hidden="1">
      <c r="A70" s="10" t="s">
        <v>631</v>
      </c>
      <c r="B70" s="206"/>
      <c r="C70" s="206"/>
      <c r="D70" s="206"/>
      <c r="E70" s="206"/>
      <c r="F70" s="211"/>
      <c r="G70" s="212"/>
      <c r="J70"/>
    </row>
    <row r="71" spans="1:10" ht="12.75" hidden="1">
      <c r="A71" s="10"/>
      <c r="B71" s="206"/>
      <c r="C71" s="206"/>
      <c r="G71" s="212"/>
      <c r="J71"/>
    </row>
    <row r="72" spans="1:10" ht="12.75" hidden="1">
      <c r="A72" s="14" t="s">
        <v>451</v>
      </c>
      <c r="B72" s="206"/>
      <c r="C72" s="206"/>
      <c r="G72" s="212"/>
      <c r="J72"/>
    </row>
    <row r="73" spans="1:10" ht="12.75" hidden="1">
      <c r="A73" s="10"/>
      <c r="B73" s="206"/>
      <c r="C73" s="206"/>
      <c r="G73" s="212"/>
      <c r="H73" s="170">
        <v>2011</v>
      </c>
      <c r="I73" s="99"/>
      <c r="J73" s="170">
        <v>2010</v>
      </c>
    </row>
    <row r="74" spans="1:10" ht="12.75" hidden="1">
      <c r="A74" s="10"/>
      <c r="B74" s="206"/>
      <c r="C74" s="206"/>
      <c r="G74" s="212"/>
      <c r="H74" s="171" t="s">
        <v>413</v>
      </c>
      <c r="I74" s="99"/>
      <c r="J74" s="171" t="s">
        <v>413</v>
      </c>
    </row>
    <row r="75" spans="1:10" ht="12.75" customHeight="1" hidden="1">
      <c r="A75" s="670" t="s">
        <v>676</v>
      </c>
      <c r="B75" s="670"/>
      <c r="C75" s="670"/>
      <c r="D75" s="670"/>
      <c r="G75" s="212"/>
      <c r="H75" s="212">
        <v>0</v>
      </c>
      <c r="I75" s="210"/>
      <c r="J75" s="3">
        <v>0</v>
      </c>
    </row>
    <row r="76" spans="1:10" ht="12.75" hidden="1">
      <c r="A76" s="206"/>
      <c r="B76" s="207"/>
      <c r="C76" s="207"/>
      <c r="D76" s="207"/>
      <c r="E76" s="207"/>
      <c r="F76" s="208"/>
      <c r="G76" s="209"/>
      <c r="H76" s="212"/>
      <c r="I76" s="210"/>
      <c r="J76" s="14"/>
    </row>
    <row r="77" spans="1:10" ht="13.5" hidden="1" thickBot="1">
      <c r="A77" s="206"/>
      <c r="B77" s="207"/>
      <c r="C77" s="207"/>
      <c r="D77" s="207"/>
      <c r="E77" s="207"/>
      <c r="F77" s="208"/>
      <c r="G77" s="209"/>
      <c r="H77" s="213">
        <f>SUM(H75:H76)</f>
        <v>0</v>
      </c>
      <c r="I77" s="210"/>
      <c r="J77" s="214">
        <f>SUM(J75:J76)</f>
        <v>0</v>
      </c>
    </row>
    <row r="78" spans="1:10" ht="3.75" customHeight="1" hidden="1" thickTop="1">
      <c r="A78" s="206"/>
      <c r="B78" s="207"/>
      <c r="C78" s="207"/>
      <c r="D78" s="207"/>
      <c r="E78" s="207"/>
      <c r="F78" s="208"/>
      <c r="G78" s="209"/>
      <c r="H78" s="209"/>
      <c r="I78" s="210"/>
      <c r="J78" s="39"/>
    </row>
    <row r="79" spans="1:10" ht="0.75" customHeight="1" hidden="1">
      <c r="A79" s="206"/>
      <c r="B79" s="207"/>
      <c r="C79" s="207"/>
      <c r="D79" s="207"/>
      <c r="E79" s="207"/>
      <c r="F79" s="208"/>
      <c r="G79" s="209"/>
      <c r="H79" s="209"/>
      <c r="I79" s="210"/>
      <c r="J79" s="39"/>
    </row>
    <row r="80" spans="1:10" ht="12.75">
      <c r="A80" s="10" t="s">
        <v>616</v>
      </c>
      <c r="B80" s="10"/>
      <c r="C80" s="10"/>
      <c r="D80" s="10"/>
      <c r="E80" s="10"/>
      <c r="F80" s="10"/>
      <c r="G80" s="10"/>
      <c r="H80" s="14"/>
      <c r="I80" s="14"/>
      <c r="J80" s="14"/>
    </row>
    <row r="81" spans="1:9" ht="12.75">
      <c r="A81" s="10" t="s">
        <v>678</v>
      </c>
      <c r="B81" s="10"/>
      <c r="C81" s="10"/>
      <c r="D81" s="10"/>
      <c r="E81" s="10"/>
      <c r="F81" s="10"/>
      <c r="G81" s="10"/>
      <c r="H81" s="10"/>
      <c r="I81" s="10"/>
    </row>
    <row r="82" spans="7:10" ht="12.75">
      <c r="G82" s="663">
        <v>2014</v>
      </c>
      <c r="H82" s="663"/>
      <c r="I82" s="663">
        <v>2013</v>
      </c>
      <c r="J82" s="663"/>
    </row>
    <row r="83" spans="1:10" ht="12.75">
      <c r="A83" s="10"/>
      <c r="B83" s="10" t="s">
        <v>612</v>
      </c>
      <c r="C83" s="10"/>
      <c r="D83" s="10"/>
      <c r="E83" s="10"/>
      <c r="F83" s="10"/>
      <c r="G83" s="665" t="s">
        <v>614</v>
      </c>
      <c r="H83" s="665"/>
      <c r="I83" s="665" t="s">
        <v>614</v>
      </c>
      <c r="J83" s="665"/>
    </row>
    <row r="84" spans="1:6" ht="0.75" customHeight="1">
      <c r="A84" s="10"/>
      <c r="B84" s="10"/>
      <c r="C84" s="10"/>
      <c r="D84" s="10"/>
      <c r="E84" s="10"/>
      <c r="F84" s="10"/>
    </row>
    <row r="85" spans="2:10" ht="12.75" hidden="1">
      <c r="B85" t="s">
        <v>614</v>
      </c>
      <c r="G85" s="398"/>
      <c r="H85" s="380"/>
      <c r="I85" s="398"/>
      <c r="J85" s="380"/>
    </row>
    <row r="86" spans="2:10" ht="14.25" customHeight="1">
      <c r="B86" t="s">
        <v>614</v>
      </c>
      <c r="G86" s="664">
        <f>aktivs!E43</f>
        <v>1576361</v>
      </c>
      <c r="H86" s="664"/>
      <c r="I86" s="664">
        <f>aktivs!F43</f>
        <v>1229211</v>
      </c>
      <c r="J86" s="664"/>
    </row>
    <row r="87" spans="1:12" ht="13.5" thickBot="1">
      <c r="A87" s="10"/>
      <c r="B87" s="10"/>
      <c r="C87" s="10"/>
      <c r="D87" s="10"/>
      <c r="E87" s="10"/>
      <c r="F87" s="10"/>
      <c r="G87" s="668">
        <f>G86</f>
        <v>1576361</v>
      </c>
      <c r="H87" s="668"/>
      <c r="I87" s="668">
        <f>I86</f>
        <v>1229211</v>
      </c>
      <c r="J87" s="668"/>
      <c r="K87" s="141">
        <f>G87-aktivs!E43</f>
        <v>0</v>
      </c>
      <c r="L87" s="141">
        <f>I87-aktivs!F43</f>
        <v>0</v>
      </c>
    </row>
    <row r="88" spans="1:12" ht="13.5" hidden="1" thickTop="1">
      <c r="A88" s="10"/>
      <c r="B88" s="10"/>
      <c r="C88" s="10"/>
      <c r="D88" s="10"/>
      <c r="E88" s="10"/>
      <c r="F88" s="10"/>
      <c r="G88" s="39"/>
      <c r="H88" s="39"/>
      <c r="I88" s="39"/>
      <c r="J88" s="39"/>
      <c r="K88" s="141"/>
      <c r="L88" s="141"/>
    </row>
    <row r="89" spans="4:6" ht="12.75" hidden="1">
      <c r="D89" s="170"/>
      <c r="E89" s="99"/>
      <c r="F89" s="170"/>
    </row>
    <row r="90" spans="4:7" ht="0.75" customHeight="1" hidden="1">
      <c r="D90" s="109"/>
      <c r="E90" s="99"/>
      <c r="F90" s="109"/>
      <c r="G90" s="10"/>
    </row>
    <row r="91" spans="1:7" ht="12.75" hidden="1">
      <c r="A91" s="10"/>
      <c r="B91" s="10"/>
      <c r="C91" s="10"/>
      <c r="D91" s="109"/>
      <c r="E91" s="99"/>
      <c r="F91" s="109"/>
      <c r="G91" s="10"/>
    </row>
    <row r="92" spans="1:7" ht="12.75" hidden="1">
      <c r="A92" t="s">
        <v>679</v>
      </c>
      <c r="D92" s="178"/>
      <c r="E92" s="99"/>
      <c r="F92" s="178"/>
      <c r="G92" s="10"/>
    </row>
    <row r="93" spans="1:10" ht="12.75" hidden="1">
      <c r="A93" s="10"/>
      <c r="B93" s="10"/>
      <c r="C93" s="10"/>
      <c r="D93" s="10"/>
      <c r="E93" s="10"/>
      <c r="F93" s="10"/>
      <c r="G93" s="10"/>
      <c r="H93" s="109"/>
      <c r="I93" s="99"/>
      <c r="J93" s="109"/>
    </row>
    <row r="94" spans="1:10" ht="12.75" hidden="1">
      <c r="A94" s="621" t="s">
        <v>680</v>
      </c>
      <c r="B94" s="621"/>
      <c r="C94" s="621"/>
      <c r="D94" s="621"/>
      <c r="E94" s="621"/>
      <c r="F94" s="621"/>
      <c r="G94" s="10"/>
      <c r="H94" s="109"/>
      <c r="I94" s="99"/>
      <c r="J94" s="109"/>
    </row>
    <row r="95" spans="1:10" ht="12.75" hidden="1">
      <c r="A95" s="1" t="s">
        <v>681</v>
      </c>
      <c r="B95" s="10"/>
      <c r="C95" s="10"/>
      <c r="D95" s="10"/>
      <c r="E95" s="10"/>
      <c r="F95" s="10"/>
      <c r="G95" s="10"/>
      <c r="H95" s="109"/>
      <c r="I95" s="99"/>
      <c r="J95" s="109"/>
    </row>
    <row r="96" spans="1:12" s="1" customFormat="1" ht="12.75" hidden="1">
      <c r="A96" s="1" t="s">
        <v>682</v>
      </c>
      <c r="H96" s="112"/>
      <c r="I96" s="127"/>
      <c r="J96" s="112"/>
      <c r="K96" s="216"/>
      <c r="L96" s="216"/>
    </row>
    <row r="97" spans="1:10" ht="12.75" hidden="1">
      <c r="A97" s="10"/>
      <c r="B97" s="10"/>
      <c r="C97" s="10"/>
      <c r="D97" s="10"/>
      <c r="E97" s="10"/>
      <c r="F97" s="10"/>
      <c r="G97" s="10"/>
      <c r="H97" s="109"/>
      <c r="I97" s="99"/>
      <c r="J97" s="109"/>
    </row>
    <row r="98" spans="1:10" ht="1.5" customHeight="1" hidden="1">
      <c r="A98" s="10"/>
      <c r="B98" s="10"/>
      <c r="C98" s="10"/>
      <c r="D98" s="10"/>
      <c r="E98" s="10"/>
      <c r="F98" s="10"/>
      <c r="G98" s="10"/>
      <c r="H98" s="109"/>
      <c r="I98" s="99"/>
      <c r="J98" s="109"/>
    </row>
    <row r="99" spans="1:10" ht="12.75" hidden="1">
      <c r="A99" s="10"/>
      <c r="B99" s="10"/>
      <c r="C99" s="10"/>
      <c r="D99" s="10"/>
      <c r="E99" s="10"/>
      <c r="F99" s="10"/>
      <c r="G99" s="10"/>
      <c r="H99" s="109"/>
      <c r="I99" s="99"/>
      <c r="J99" s="109"/>
    </row>
    <row r="100" spans="1:10" ht="12.75" customHeight="1" hidden="1">
      <c r="A100" s="10"/>
      <c r="B100" s="10"/>
      <c r="C100" s="10"/>
      <c r="D100" s="10"/>
      <c r="E100" s="10"/>
      <c r="F100" s="10"/>
      <c r="G100" s="10"/>
      <c r="H100" s="109"/>
      <c r="I100" s="99"/>
      <c r="J100" s="109"/>
    </row>
    <row r="101" spans="1:10" ht="12.75" hidden="1">
      <c r="A101" s="10"/>
      <c r="B101" s="10"/>
      <c r="C101" s="10"/>
      <c r="D101" s="10"/>
      <c r="E101" s="10"/>
      <c r="F101" s="10"/>
      <c r="G101" s="10"/>
      <c r="H101" s="109"/>
      <c r="I101" s="99"/>
      <c r="J101" s="109"/>
    </row>
    <row r="102" spans="1:10" ht="12.75" hidden="1">
      <c r="A102" s="10"/>
      <c r="B102" s="10"/>
      <c r="C102" s="10"/>
      <c r="D102" s="10"/>
      <c r="E102" s="10"/>
      <c r="F102" s="10"/>
      <c r="G102" s="10"/>
      <c r="H102" s="109"/>
      <c r="I102" s="99"/>
      <c r="J102" s="109"/>
    </row>
    <row r="103" spans="1:10" ht="12.75" hidden="1">
      <c r="A103" s="10"/>
      <c r="B103" s="10"/>
      <c r="C103" s="10"/>
      <c r="D103" s="10"/>
      <c r="E103" s="10"/>
      <c r="F103" s="10"/>
      <c r="G103" s="10"/>
      <c r="H103" s="109"/>
      <c r="I103" s="99"/>
      <c r="J103" s="109"/>
    </row>
    <row r="104" spans="1:10" ht="12.75" hidden="1">
      <c r="A104" s="10"/>
      <c r="B104" s="10"/>
      <c r="C104" s="10"/>
      <c r="D104" s="10"/>
      <c r="E104" s="10"/>
      <c r="F104" s="10"/>
      <c r="G104" s="10"/>
      <c r="H104" s="109"/>
      <c r="I104" s="99"/>
      <c r="J104" s="109"/>
    </row>
    <row r="105" spans="1:10" ht="12.75" hidden="1">
      <c r="A105" s="10"/>
      <c r="B105" s="10"/>
      <c r="C105" s="10"/>
      <c r="D105" s="10"/>
      <c r="E105" s="10"/>
      <c r="F105" s="10"/>
      <c r="G105" s="10"/>
      <c r="H105" s="109"/>
      <c r="I105" s="99"/>
      <c r="J105" s="109"/>
    </row>
    <row r="106" spans="1:10" ht="12.75" hidden="1">
      <c r="A106" s="10"/>
      <c r="B106" s="10"/>
      <c r="C106" s="10"/>
      <c r="D106" s="10"/>
      <c r="E106" s="10"/>
      <c r="F106" s="10"/>
      <c r="G106" s="10"/>
      <c r="H106" s="109"/>
      <c r="I106" s="99"/>
      <c r="J106" s="109"/>
    </row>
    <row r="107" ht="12.75" hidden="1"/>
    <row r="108" ht="12.75" hidden="1">
      <c r="A108" s="10" t="s">
        <v>683</v>
      </c>
    </row>
    <row r="109" ht="15" customHeight="1" thickTop="1">
      <c r="A109" s="10"/>
    </row>
    <row r="110" ht="12.75" hidden="1">
      <c r="A110" s="10"/>
    </row>
    <row r="111" ht="12.75" hidden="1">
      <c r="A111" s="10"/>
    </row>
    <row r="112" ht="12.75" hidden="1">
      <c r="A112" s="10"/>
    </row>
    <row r="113" ht="12.75" hidden="1">
      <c r="A113" s="10"/>
    </row>
    <row r="114" ht="12.75" hidden="1">
      <c r="A114" s="10"/>
    </row>
    <row r="115" ht="12.75">
      <c r="A115" s="10" t="s">
        <v>621</v>
      </c>
    </row>
    <row r="116" ht="12.75">
      <c r="A116" s="10" t="s">
        <v>684</v>
      </c>
    </row>
    <row r="117" spans="1:10" ht="0.75" customHeight="1">
      <c r="A117" s="16"/>
      <c r="B117" s="146"/>
      <c r="C117" s="146"/>
      <c r="D117" s="146"/>
      <c r="E117" s="146"/>
      <c r="F117" s="146"/>
      <c r="G117" s="146"/>
      <c r="H117" s="146"/>
      <c r="I117" s="146"/>
      <c r="J117" s="16"/>
    </row>
    <row r="118" spans="1:10" ht="12.75">
      <c r="A118" t="s">
        <v>685</v>
      </c>
      <c r="I118" s="18"/>
      <c r="J118" s="16"/>
    </row>
    <row r="119" spans="9:10" ht="12.75" hidden="1">
      <c r="I119" s="18"/>
      <c r="J119" s="16"/>
    </row>
    <row r="120" spans="1:10" ht="12.75" hidden="1">
      <c r="A120" s="18"/>
      <c r="B120" s="18"/>
      <c r="C120" s="18"/>
      <c r="D120" s="18"/>
      <c r="E120" s="18"/>
      <c r="F120" s="18"/>
      <c r="G120" s="18"/>
      <c r="H120" s="18"/>
      <c r="I120" s="18"/>
      <c r="J120" s="16"/>
    </row>
    <row r="121" spans="1:10" ht="12.75" customHeight="1">
      <c r="A121" s="404"/>
      <c r="B121" s="404"/>
      <c r="C121" s="404"/>
      <c r="D121" s="404"/>
      <c r="G121" s="666" t="s">
        <v>162</v>
      </c>
      <c r="H121" s="666"/>
      <c r="I121" s="667" t="s">
        <v>669</v>
      </c>
      <c r="J121" s="667"/>
    </row>
    <row r="122" spans="1:10" ht="22.5">
      <c r="A122" s="404"/>
      <c r="B122" s="404"/>
      <c r="C122" s="404"/>
      <c r="D122" s="404"/>
      <c r="G122" s="217" t="s">
        <v>686</v>
      </c>
      <c r="H122" s="217" t="s">
        <v>687</v>
      </c>
      <c r="I122" s="217" t="s">
        <v>686</v>
      </c>
      <c r="J122" s="218" t="s">
        <v>688</v>
      </c>
    </row>
    <row r="123" spans="2:12" ht="12.75" customHeight="1">
      <c r="B123" s="2" t="s">
        <v>303</v>
      </c>
      <c r="C123" s="405"/>
      <c r="D123" s="405"/>
      <c r="G123" s="271">
        <v>550</v>
      </c>
      <c r="H123" s="271">
        <f>pasivs!E8</f>
        <v>473000</v>
      </c>
      <c r="I123" s="408">
        <v>550</v>
      </c>
      <c r="J123" s="408">
        <f>pasivs!F8</f>
        <v>473461</v>
      </c>
      <c r="K123" s="204"/>
      <c r="L123" s="204"/>
    </row>
    <row r="124" spans="2:12" ht="12.75" customHeight="1" thickBot="1">
      <c r="B124" s="2" t="s">
        <v>302</v>
      </c>
      <c r="C124" s="405"/>
      <c r="D124" s="405"/>
      <c r="G124" s="406">
        <v>550</v>
      </c>
      <c r="H124" s="406">
        <v>473000</v>
      </c>
      <c r="I124" s="407">
        <v>550</v>
      </c>
      <c r="J124" s="409">
        <v>473461</v>
      </c>
      <c r="K124" s="204"/>
      <c r="L124" s="204"/>
    </row>
    <row r="125" spans="1:12" ht="13.5" thickTop="1">
      <c r="A125" s="2"/>
      <c r="B125" s="2"/>
      <c r="C125" s="2"/>
      <c r="D125" s="2"/>
      <c r="K125" s="200"/>
      <c r="L125" s="200"/>
    </row>
    <row r="126" spans="2:12" ht="12.75">
      <c r="B126" t="s">
        <v>773</v>
      </c>
      <c r="H126" s="221">
        <v>860</v>
      </c>
      <c r="J126" s="486">
        <f>J123/I123</f>
        <v>860.8381818181819</v>
      </c>
      <c r="K126" s="200"/>
      <c r="L126" s="200"/>
    </row>
    <row r="127" spans="11:12" ht="12.75">
      <c r="K127" s="200"/>
      <c r="L127" s="200"/>
    </row>
    <row r="128" spans="11:12" ht="12.75" hidden="1">
      <c r="K128" s="200"/>
      <c r="L128" s="200"/>
    </row>
    <row r="129" spans="11:12" ht="12.75" hidden="1">
      <c r="K129" s="200"/>
      <c r="L129" s="200"/>
    </row>
    <row r="130" spans="11:12" ht="12.75" hidden="1">
      <c r="K130" s="200"/>
      <c r="L130" s="200"/>
    </row>
    <row r="131" spans="11:12" ht="12.75" hidden="1">
      <c r="K131" s="200"/>
      <c r="L131" s="200"/>
    </row>
    <row r="132" spans="6:10" ht="12.75" hidden="1">
      <c r="F132" s="2"/>
      <c r="G132" s="18"/>
      <c r="H132" s="18"/>
      <c r="I132" s="18"/>
      <c r="J132" s="15"/>
    </row>
    <row r="133" spans="1:10" ht="12.75" hidden="1">
      <c r="A133" s="10" t="s">
        <v>689</v>
      </c>
      <c r="F133" s="2"/>
      <c r="G133" s="18"/>
      <c r="H133" s="18"/>
      <c r="I133" s="18"/>
      <c r="J133" s="15"/>
    </row>
    <row r="134" spans="1:10" ht="12.75" hidden="1">
      <c r="A134" s="10" t="s">
        <v>690</v>
      </c>
      <c r="F134" s="2"/>
      <c r="G134" s="18"/>
      <c r="H134" s="18"/>
      <c r="I134" s="18"/>
      <c r="J134" s="15"/>
    </row>
    <row r="135" spans="1:10" ht="13.5" hidden="1" thickBot="1">
      <c r="A135" s="10"/>
      <c r="F135" s="2"/>
      <c r="G135" s="10" t="s">
        <v>413</v>
      </c>
      <c r="H135" s="18"/>
      <c r="I135" s="18"/>
      <c r="J135" s="15"/>
    </row>
    <row r="136" spans="1:10" ht="13.5" customHeight="1" hidden="1" thickBot="1">
      <c r="A136" s="674"/>
      <c r="B136" s="674"/>
      <c r="C136" s="674"/>
      <c r="D136" s="674"/>
      <c r="E136" s="674"/>
      <c r="F136" s="675" t="s">
        <v>691</v>
      </c>
      <c r="G136" s="675"/>
      <c r="H136" s="675"/>
      <c r="I136" s="675"/>
      <c r="J136" s="223" t="s">
        <v>493</v>
      </c>
    </row>
    <row r="137" spans="1:10" ht="24" customHeight="1" hidden="1">
      <c r="A137" s="674"/>
      <c r="B137" s="674"/>
      <c r="C137" s="674"/>
      <c r="D137" s="674"/>
      <c r="E137" s="674"/>
      <c r="F137" s="222" t="s">
        <v>692</v>
      </c>
      <c r="G137" s="203" t="s">
        <v>693</v>
      </c>
      <c r="H137" s="224" t="s">
        <v>694</v>
      </c>
      <c r="I137" s="225"/>
      <c r="J137" s="226"/>
    </row>
    <row r="138" spans="1:12" s="147" customFormat="1" ht="12.75" customHeight="1" hidden="1">
      <c r="A138" s="676" t="s">
        <v>695</v>
      </c>
      <c r="B138" s="676"/>
      <c r="C138" s="676"/>
      <c r="D138" s="676"/>
      <c r="E138" s="676"/>
      <c r="F138" s="227"/>
      <c r="G138" s="228"/>
      <c r="H138" s="229"/>
      <c r="I138" s="230"/>
      <c r="J138" s="231">
        <f>SUM(F138:I138)</f>
        <v>0</v>
      </c>
      <c r="K138" s="148">
        <f>J138-pasivs!F17</f>
        <v>0</v>
      </c>
      <c r="L138" s="145"/>
    </row>
    <row r="139" spans="1:12" s="147" customFormat="1" ht="12.75" customHeight="1" hidden="1">
      <c r="A139" s="677" t="s">
        <v>696</v>
      </c>
      <c r="B139" s="677"/>
      <c r="C139" s="677"/>
      <c r="D139" s="677"/>
      <c r="E139" s="677"/>
      <c r="F139" s="232"/>
      <c r="G139" s="233"/>
      <c r="H139" s="234">
        <v>274924</v>
      </c>
      <c r="I139" s="235"/>
      <c r="J139" s="231">
        <f>SUM(F139:I139)</f>
        <v>274924</v>
      </c>
      <c r="K139" s="145"/>
      <c r="L139" s="145"/>
    </row>
    <row r="140" spans="1:12" s="147" customFormat="1" ht="12.75" customHeight="1" hidden="1">
      <c r="A140" s="677" t="s">
        <v>697</v>
      </c>
      <c r="B140" s="677"/>
      <c r="C140" s="677"/>
      <c r="D140" s="677"/>
      <c r="E140" s="677"/>
      <c r="F140" s="232"/>
      <c r="G140" s="233"/>
      <c r="H140" s="234"/>
      <c r="I140" s="235"/>
      <c r="J140" s="231">
        <f>SUM(F140:I140)</f>
        <v>0</v>
      </c>
      <c r="K140" s="145"/>
      <c r="L140" s="145"/>
    </row>
    <row r="141" spans="1:12" s="147" customFormat="1" ht="12.75" customHeight="1" hidden="1">
      <c r="A141" s="677" t="s">
        <v>698</v>
      </c>
      <c r="B141" s="677"/>
      <c r="C141" s="677"/>
      <c r="D141" s="677"/>
      <c r="E141" s="677"/>
      <c r="F141" s="232"/>
      <c r="G141" s="233"/>
      <c r="H141" s="234"/>
      <c r="I141" s="235"/>
      <c r="J141" s="231">
        <f>SUM(F141:I141)</f>
        <v>0</v>
      </c>
      <c r="K141" s="145"/>
      <c r="L141" s="145"/>
    </row>
    <row r="142" spans="1:12" s="147" customFormat="1" ht="12.75" customHeight="1" hidden="1">
      <c r="A142" s="678" t="s">
        <v>699</v>
      </c>
      <c r="B142" s="678"/>
      <c r="C142" s="678"/>
      <c r="D142" s="678"/>
      <c r="E142" s="678"/>
      <c r="F142" s="236">
        <f>SUM(F138:F141)</f>
        <v>0</v>
      </c>
      <c r="G142" s="236">
        <f>SUM(G138:G141)</f>
        <v>0</v>
      </c>
      <c r="H142" s="236">
        <f>SUM(H138:H141)</f>
        <v>274924</v>
      </c>
      <c r="I142" s="236">
        <f>SUM(I138:I141)</f>
        <v>0</v>
      </c>
      <c r="J142" s="236">
        <f>SUM(J138:J141)</f>
        <v>274924</v>
      </c>
      <c r="K142" s="148">
        <f>J142-pasivs!E17</f>
        <v>274463</v>
      </c>
      <c r="L142" s="145"/>
    </row>
    <row r="143" spans="1:10" ht="12.75" hidden="1">
      <c r="A143" s="146"/>
      <c r="B143" s="146"/>
      <c r="C143" s="146"/>
      <c r="D143" s="146"/>
      <c r="E143" s="146"/>
      <c r="F143" s="132"/>
      <c r="G143" s="18"/>
      <c r="H143" s="18"/>
      <c r="I143" s="18"/>
      <c r="J143" s="15"/>
    </row>
    <row r="144" spans="1:10" ht="12.75" hidden="1">
      <c r="A144" s="146"/>
      <c r="B144" s="146"/>
      <c r="C144" s="146"/>
      <c r="D144" s="146"/>
      <c r="E144" s="146"/>
      <c r="F144" s="132"/>
      <c r="G144" s="18"/>
      <c r="H144" s="18"/>
      <c r="I144" s="18"/>
      <c r="J144" s="15"/>
    </row>
    <row r="145" spans="1:10" ht="12.75">
      <c r="A145" s="146"/>
      <c r="B145" s="146"/>
      <c r="C145" s="146"/>
      <c r="D145" s="146"/>
      <c r="E145" s="146"/>
      <c r="F145" s="132"/>
      <c r="G145" s="18"/>
      <c r="H145" s="18"/>
      <c r="I145" s="18"/>
      <c r="J145" s="15"/>
    </row>
    <row r="146" spans="1:10" ht="12.75">
      <c r="A146" s="10" t="s">
        <v>677</v>
      </c>
      <c r="C146" s="146"/>
      <c r="D146" s="146"/>
      <c r="E146" s="146"/>
      <c r="F146" s="132"/>
      <c r="G146" s="18"/>
      <c r="H146" s="18"/>
      <c r="I146" s="18"/>
      <c r="J146" s="15"/>
    </row>
    <row r="147" spans="1:10" ht="12.75">
      <c r="A147" s="10" t="s">
        <v>467</v>
      </c>
      <c r="B147" s="146"/>
      <c r="C147" s="146"/>
      <c r="D147" s="146"/>
      <c r="E147" s="146"/>
      <c r="F147" s="132"/>
      <c r="G147" s="18"/>
      <c r="H147" s="18"/>
      <c r="I147" s="4">
        <v>2014</v>
      </c>
      <c r="J147" s="4">
        <v>2013</v>
      </c>
    </row>
    <row r="148" spans="1:10" ht="0.75" customHeight="1">
      <c r="A148" s="146"/>
      <c r="B148" s="146"/>
      <c r="C148" s="146"/>
      <c r="D148" s="146"/>
      <c r="E148" s="146"/>
      <c r="F148" s="132"/>
      <c r="G148" s="18"/>
      <c r="I148" s="215" t="s">
        <v>413</v>
      </c>
      <c r="J148" s="215" t="s">
        <v>413</v>
      </c>
    </row>
    <row r="149" spans="1:7" ht="12" customHeight="1" hidden="1">
      <c r="A149" s="146"/>
      <c r="B149" s="146"/>
      <c r="C149" s="146"/>
      <c r="D149" s="146"/>
      <c r="E149" s="146"/>
      <c r="F149" s="132"/>
      <c r="G149" s="18"/>
    </row>
    <row r="150" spans="2:10" ht="12.75">
      <c r="B150" s="146" t="s">
        <v>701</v>
      </c>
      <c r="C150" s="146"/>
      <c r="D150" s="146"/>
      <c r="E150" s="146"/>
      <c r="F150" s="132"/>
      <c r="G150" s="18"/>
      <c r="I150" s="410">
        <f>pasivs!E23</f>
        <v>10024</v>
      </c>
      <c r="J150" s="411">
        <f>pasivs!F23</f>
        <v>8948</v>
      </c>
    </row>
    <row r="151" spans="1:10" ht="0.75" customHeight="1">
      <c r="A151" s="146"/>
      <c r="B151" s="146"/>
      <c r="C151" s="146"/>
      <c r="D151" s="146"/>
      <c r="E151" s="146"/>
      <c r="F151" s="132"/>
      <c r="G151" s="18"/>
      <c r="I151" s="380"/>
      <c r="J151" s="355"/>
    </row>
    <row r="152" spans="1:10" ht="13.5" thickBot="1">
      <c r="A152" s="146"/>
      <c r="B152" s="14" t="s">
        <v>535</v>
      </c>
      <c r="C152" s="146"/>
      <c r="D152" s="146"/>
      <c r="E152" s="146"/>
      <c r="F152" s="132"/>
      <c r="G152" s="18"/>
      <c r="I152" s="414">
        <f>SUM(I150:I150)</f>
        <v>10024</v>
      </c>
      <c r="J152" s="414">
        <f>SUM(J150:J150)</f>
        <v>8948</v>
      </c>
    </row>
    <row r="153" spans="1:10" ht="13.5" hidden="1" thickTop="1">
      <c r="A153" s="10" t="s">
        <v>702</v>
      </c>
      <c r="C153" s="146"/>
      <c r="D153" s="146"/>
      <c r="E153" s="146"/>
      <c r="F153" s="132"/>
      <c r="G153" s="18"/>
      <c r="H153" s="18"/>
      <c r="I153" s="18"/>
      <c r="J153" s="15"/>
    </row>
    <row r="154" spans="1:10" ht="12.75" customHeight="1" hidden="1">
      <c r="A154" s="10" t="s">
        <v>703</v>
      </c>
      <c r="C154" s="146"/>
      <c r="D154" s="679"/>
      <c r="E154" s="679"/>
      <c r="F154" s="679"/>
      <c r="G154" s="679"/>
      <c r="H154" s="679"/>
      <c r="I154" s="672" t="s">
        <v>704</v>
      </c>
      <c r="J154" s="15"/>
    </row>
    <row r="155" spans="1:12" s="21" customFormat="1" ht="13.5" hidden="1" thickTop="1">
      <c r="A155" s="10"/>
      <c r="B155"/>
      <c r="C155" s="146"/>
      <c r="D155" s="679"/>
      <c r="E155" s="679"/>
      <c r="F155" s="679"/>
      <c r="G155" s="679"/>
      <c r="H155" s="679"/>
      <c r="I155" s="672"/>
      <c r="J155" s="15"/>
      <c r="K155" s="136"/>
      <c r="L155" s="136"/>
    </row>
    <row r="156" spans="1:11" ht="12.75" customHeight="1" hidden="1">
      <c r="A156" s="146"/>
      <c r="B156" s="146"/>
      <c r="C156" s="146"/>
      <c r="D156" s="673" t="s">
        <v>705</v>
      </c>
      <c r="E156" s="673"/>
      <c r="F156" s="673"/>
      <c r="G156" s="673"/>
      <c r="H156" s="673"/>
      <c r="I156" s="239">
        <v>-155621</v>
      </c>
      <c r="J156" s="15"/>
      <c r="K156" s="136" t="s">
        <v>706</v>
      </c>
    </row>
    <row r="157" spans="1:10" ht="12.75" customHeight="1" hidden="1">
      <c r="A157" s="16"/>
      <c r="B157" s="146"/>
      <c r="C157" s="146"/>
      <c r="D157" s="683" t="s">
        <v>707</v>
      </c>
      <c r="E157" s="683"/>
      <c r="F157" s="683"/>
      <c r="G157" s="683"/>
      <c r="H157" s="683"/>
      <c r="I157" s="240">
        <v>895162</v>
      </c>
      <c r="J157" s="15"/>
    </row>
    <row r="158" spans="1:20" s="136" customFormat="1" ht="12.75" customHeight="1" hidden="1">
      <c r="A158"/>
      <c r="B158"/>
      <c r="C158"/>
      <c r="D158" s="681" t="s">
        <v>708</v>
      </c>
      <c r="E158" s="681"/>
      <c r="F158" s="681"/>
      <c r="G158" s="681"/>
      <c r="H158" s="681"/>
      <c r="I158" s="241"/>
      <c r="J158" s="10"/>
      <c r="M158"/>
      <c r="N158"/>
      <c r="O158"/>
      <c r="P158"/>
      <c r="Q158"/>
      <c r="R158"/>
      <c r="S158"/>
      <c r="T158"/>
    </row>
    <row r="159" spans="1:20" s="136" customFormat="1" ht="12.75" customHeight="1" hidden="1">
      <c r="A159"/>
      <c r="B159"/>
      <c r="C159" s="146"/>
      <c r="D159" s="242" t="s">
        <v>625</v>
      </c>
      <c r="E159" s="681" t="s">
        <v>709</v>
      </c>
      <c r="F159" s="681"/>
      <c r="G159" s="681"/>
      <c r="H159" s="681"/>
      <c r="I159" s="243"/>
      <c r="J159" s="16"/>
      <c r="M159"/>
      <c r="N159"/>
      <c r="O159"/>
      <c r="P159"/>
      <c r="Q159"/>
      <c r="R159"/>
      <c r="S159"/>
      <c r="T159"/>
    </row>
    <row r="160" spans="1:20" s="136" customFormat="1" ht="12.75" customHeight="1" hidden="1">
      <c r="A160" s="146"/>
      <c r="B160" s="146"/>
      <c r="C160" s="146"/>
      <c r="D160" s="242" t="s">
        <v>627</v>
      </c>
      <c r="E160" s="681" t="s">
        <v>710</v>
      </c>
      <c r="F160" s="681"/>
      <c r="G160" s="681"/>
      <c r="H160" s="681"/>
      <c r="I160" s="241"/>
      <c r="J160" s="16"/>
      <c r="M160"/>
      <c r="N160"/>
      <c r="O160"/>
      <c r="P160"/>
      <c r="Q160"/>
      <c r="R160"/>
      <c r="S160"/>
      <c r="T160"/>
    </row>
    <row r="161" spans="1:20" s="136" customFormat="1" ht="12.75" customHeight="1" hidden="1">
      <c r="A161" s="146"/>
      <c r="B161" s="146"/>
      <c r="C161" s="146"/>
      <c r="D161" s="242" t="s">
        <v>711</v>
      </c>
      <c r="E161" s="681" t="s">
        <v>712</v>
      </c>
      <c r="F161" s="681"/>
      <c r="G161" s="681"/>
      <c r="H161" s="681"/>
      <c r="I161" s="241"/>
      <c r="J161" s="16"/>
      <c r="M161"/>
      <c r="N161"/>
      <c r="O161"/>
      <c r="P161"/>
      <c r="Q161"/>
      <c r="R161"/>
      <c r="S161"/>
      <c r="T161"/>
    </row>
    <row r="162" spans="1:20" s="136" customFormat="1" ht="12.75" customHeight="1" hidden="1">
      <c r="A162"/>
      <c r="B162"/>
      <c r="C162"/>
      <c r="D162" s="682" t="s">
        <v>713</v>
      </c>
      <c r="E162" s="682"/>
      <c r="F162" s="682"/>
      <c r="G162" s="682"/>
      <c r="H162" s="682"/>
      <c r="I162" s="241">
        <v>16927</v>
      </c>
      <c r="J162" s="10"/>
      <c r="K162" s="136" t="s">
        <v>475</v>
      </c>
      <c r="M162"/>
      <c r="N162"/>
      <c r="O162"/>
      <c r="P162"/>
      <c r="Q162"/>
      <c r="R162"/>
      <c r="S162"/>
      <c r="T162"/>
    </row>
    <row r="163" spans="1:20" s="136" customFormat="1" ht="12.75" customHeight="1" hidden="1">
      <c r="A163"/>
      <c r="B163"/>
      <c r="C163"/>
      <c r="D163" s="683" t="s">
        <v>714</v>
      </c>
      <c r="E163" s="683"/>
      <c r="F163" s="683"/>
      <c r="G163" s="683"/>
      <c r="H163" s="683"/>
      <c r="I163" s="241">
        <v>-155621</v>
      </c>
      <c r="J163" s="10"/>
      <c r="K163" s="204">
        <f>I163-pasivs!E19</f>
        <v>-495227</v>
      </c>
      <c r="M163"/>
      <c r="N163"/>
      <c r="O163"/>
      <c r="P163"/>
      <c r="Q163"/>
      <c r="R163"/>
      <c r="S163"/>
      <c r="T163"/>
    </row>
    <row r="164" spans="1:20" s="136" customFormat="1" ht="12.75" customHeight="1" hidden="1">
      <c r="A164" s="18"/>
      <c r="B164" s="146"/>
      <c r="C164" s="18"/>
      <c r="D164" s="683" t="s">
        <v>715</v>
      </c>
      <c r="E164" s="683"/>
      <c r="F164" s="683"/>
      <c r="G164" s="683"/>
      <c r="H164" s="683"/>
      <c r="I164" s="241">
        <f>pasivs!E20</f>
        <v>28795.300000000003</v>
      </c>
      <c r="J164" s="15"/>
      <c r="M164"/>
      <c r="N164"/>
      <c r="O164"/>
      <c r="P164"/>
      <c r="Q164"/>
      <c r="R164"/>
      <c r="S164"/>
      <c r="T164"/>
    </row>
    <row r="165" spans="1:20" s="136" customFormat="1" ht="13.5" hidden="1" thickTop="1">
      <c r="A165" s="10" t="s">
        <v>716</v>
      </c>
      <c r="B165" s="146"/>
      <c r="C165" s="18"/>
      <c r="D165" s="18"/>
      <c r="E165" s="18"/>
      <c r="F165" s="181"/>
      <c r="G165" s="18"/>
      <c r="H165" s="18"/>
      <c r="I165" s="18"/>
      <c r="J165" s="15"/>
      <c r="M165"/>
      <c r="N165"/>
      <c r="O165"/>
      <c r="P165"/>
      <c r="Q165"/>
      <c r="R165"/>
      <c r="S165"/>
      <c r="T165"/>
    </row>
    <row r="166" spans="1:20" s="136" customFormat="1" ht="13.5" hidden="1" thickTop="1">
      <c r="A166" s="10" t="s">
        <v>717</v>
      </c>
      <c r="B166" s="146"/>
      <c r="C166" s="18"/>
      <c r="D166" s="18"/>
      <c r="E166" s="18"/>
      <c r="F166" s="181"/>
      <c r="G166" s="18"/>
      <c r="H166" s="18"/>
      <c r="I166" s="18"/>
      <c r="J166" s="15"/>
      <c r="M166"/>
      <c r="N166"/>
      <c r="O166"/>
      <c r="P166"/>
      <c r="Q166"/>
      <c r="R166"/>
      <c r="S166"/>
      <c r="T166"/>
    </row>
    <row r="167" spans="1:20" s="136" customFormat="1" ht="13.5" hidden="1" thickTop="1">
      <c r="A167" s="18" t="s">
        <v>719</v>
      </c>
      <c r="B167" s="18"/>
      <c r="C167" s="18"/>
      <c r="D167" s="18"/>
      <c r="E167" s="18"/>
      <c r="F167" s="181"/>
      <c r="G167" s="18"/>
      <c r="H167" s="18"/>
      <c r="I167" s="18"/>
      <c r="J167" s="15"/>
      <c r="M167"/>
      <c r="N167"/>
      <c r="O167"/>
      <c r="P167"/>
      <c r="Q167"/>
      <c r="R167"/>
      <c r="S167"/>
      <c r="T167"/>
    </row>
    <row r="168" spans="1:20" s="136" customFormat="1" ht="13.5" hidden="1" thickTop="1">
      <c r="A168" s="18" t="s">
        <v>720</v>
      </c>
      <c r="B168" s="18"/>
      <c r="C168" s="18"/>
      <c r="D168" s="18"/>
      <c r="E168" s="18"/>
      <c r="F168" s="181"/>
      <c r="G168" s="18"/>
      <c r="H168" s="18"/>
      <c r="I168" s="18"/>
      <c r="J168" s="15"/>
      <c r="M168"/>
      <c r="N168"/>
      <c r="O168"/>
      <c r="P168"/>
      <c r="Q168"/>
      <c r="R168"/>
      <c r="S168"/>
      <c r="T168"/>
    </row>
    <row r="169" spans="1:20" s="136" customFormat="1" ht="13.5" hidden="1" thickTop="1">
      <c r="A169" s="18" t="s">
        <v>721</v>
      </c>
      <c r="B169" s="18"/>
      <c r="C169" s="18"/>
      <c r="D169" s="18"/>
      <c r="E169" s="18"/>
      <c r="F169" s="181"/>
      <c r="G169" s="18"/>
      <c r="H169" s="18"/>
      <c r="I169" s="18"/>
      <c r="J169" s="15"/>
      <c r="M169"/>
      <c r="N169"/>
      <c r="O169"/>
      <c r="P169"/>
      <c r="Q169"/>
      <c r="R169"/>
      <c r="S169"/>
      <c r="T169"/>
    </row>
    <row r="170" spans="1:20" s="136" customFormat="1" ht="12.75" customHeight="1" hidden="1">
      <c r="A170" s="680" t="s">
        <v>722</v>
      </c>
      <c r="B170" s="680"/>
      <c r="C170" s="680"/>
      <c r="D170" s="680"/>
      <c r="E170" s="680"/>
      <c r="F170" s="680"/>
      <c r="G170" s="680"/>
      <c r="H170" s="680"/>
      <c r="I170" s="680"/>
      <c r="J170" s="680"/>
      <c r="M170"/>
      <c r="N170"/>
      <c r="O170"/>
      <c r="P170"/>
      <c r="Q170"/>
      <c r="R170"/>
      <c r="S170"/>
      <c r="T170"/>
    </row>
    <row r="171" spans="1:20" s="136" customFormat="1" ht="12.75" customHeight="1" hidden="1">
      <c r="A171" s="680" t="s">
        <v>723</v>
      </c>
      <c r="B171" s="680"/>
      <c r="C171" s="680"/>
      <c r="D171" s="680"/>
      <c r="E171" s="680"/>
      <c r="F171" s="680"/>
      <c r="G171" s="680"/>
      <c r="H171" s="680"/>
      <c r="I171" s="680"/>
      <c r="J171" s="680"/>
      <c r="M171"/>
      <c r="N171"/>
      <c r="O171"/>
      <c r="P171"/>
      <c r="Q171"/>
      <c r="R171"/>
      <c r="S171"/>
      <c r="T171"/>
    </row>
    <row r="172" spans="1:20" s="136" customFormat="1" ht="12.75" customHeight="1" hidden="1">
      <c r="A172" s="680" t="s">
        <v>724</v>
      </c>
      <c r="B172" s="680"/>
      <c r="C172" s="680"/>
      <c r="D172" s="680"/>
      <c r="E172" s="680"/>
      <c r="F172" s="680"/>
      <c r="G172" s="680"/>
      <c r="H172" s="680"/>
      <c r="I172" s="680"/>
      <c r="J172" s="680"/>
      <c r="M172"/>
      <c r="N172"/>
      <c r="O172"/>
      <c r="P172"/>
      <c r="Q172"/>
      <c r="R172"/>
      <c r="S172"/>
      <c r="T172"/>
    </row>
    <row r="173" spans="1:20" s="136" customFormat="1" ht="12.75" customHeight="1" hidden="1">
      <c r="A173" s="684" t="s">
        <v>725</v>
      </c>
      <c r="B173" s="684"/>
      <c r="C173" s="684"/>
      <c r="D173" s="684"/>
      <c r="E173" s="684"/>
      <c r="F173" s="684"/>
      <c r="G173" s="684"/>
      <c r="H173" s="684"/>
      <c r="I173" s="684"/>
      <c r="J173" s="684"/>
      <c r="M173"/>
      <c r="N173"/>
      <c r="O173"/>
      <c r="P173"/>
      <c r="Q173"/>
      <c r="R173"/>
      <c r="S173"/>
      <c r="T173"/>
    </row>
    <row r="174" spans="1:10" ht="13.5" hidden="1" thickTop="1">
      <c r="A174" s="244"/>
      <c r="B174" s="245"/>
      <c r="C174" s="245"/>
      <c r="D174" s="245"/>
      <c r="E174" s="245"/>
      <c r="F174" s="245"/>
      <c r="G174" s="245"/>
      <c r="H174" s="245"/>
      <c r="I174" s="245"/>
      <c r="J174" s="245"/>
    </row>
    <row r="175" spans="1:10" ht="12.75" customHeight="1" hidden="1">
      <c r="A175" s="685" t="s">
        <v>726</v>
      </c>
      <c r="B175" s="685"/>
      <c r="C175" s="685" t="s">
        <v>727</v>
      </c>
      <c r="D175" s="685"/>
      <c r="E175" s="685" t="s">
        <v>728</v>
      </c>
      <c r="F175" s="685"/>
      <c r="G175" s="685" t="s">
        <v>729</v>
      </c>
      <c r="H175" s="685"/>
      <c r="I175" s="685" t="s">
        <v>730</v>
      </c>
      <c r="J175" s="685"/>
    </row>
    <row r="176" spans="1:10" ht="13.5" hidden="1" thickTop="1">
      <c r="A176" s="686"/>
      <c r="B176" s="686"/>
      <c r="C176" s="686"/>
      <c r="D176" s="686"/>
      <c r="E176" s="686"/>
      <c r="F176" s="686"/>
      <c r="G176" s="686"/>
      <c r="H176" s="686"/>
      <c r="I176" s="686"/>
      <c r="J176" s="686"/>
    </row>
    <row r="177" spans="1:10" ht="13.5" hidden="1" thickTop="1">
      <c r="A177" s="686"/>
      <c r="B177" s="686"/>
      <c r="C177" s="686"/>
      <c r="D177" s="686"/>
      <c r="E177" s="686"/>
      <c r="F177" s="686"/>
      <c r="G177" s="686"/>
      <c r="H177" s="686"/>
      <c r="I177" s="686"/>
      <c r="J177" s="686"/>
    </row>
    <row r="178" spans="1:10" ht="13.5" hidden="1" thickTop="1">
      <c r="A178" s="686"/>
      <c r="B178" s="686"/>
      <c r="C178" s="686"/>
      <c r="D178" s="686"/>
      <c r="E178" s="686"/>
      <c r="F178" s="686"/>
      <c r="G178" s="686"/>
      <c r="H178" s="686"/>
      <c r="I178" s="686"/>
      <c r="J178" s="686"/>
    </row>
    <row r="179" ht="13.5" hidden="1" thickTop="1">
      <c r="F179" s="183"/>
    </row>
    <row r="180" spans="1:10" ht="13.5" thickTop="1">
      <c r="A180" s="18"/>
      <c r="B180" s="146"/>
      <c r="C180" s="18"/>
      <c r="D180" s="18"/>
      <c r="E180" s="18"/>
      <c r="F180" s="181"/>
      <c r="G180" s="18"/>
      <c r="H180" s="18"/>
      <c r="I180" s="18"/>
      <c r="J180" s="15"/>
    </row>
    <row r="181" spans="1:10" ht="12.75" hidden="1">
      <c r="A181" s="10" t="s">
        <v>731</v>
      </c>
      <c r="F181" s="181"/>
      <c r="G181" s="18"/>
      <c r="H181" s="18"/>
      <c r="I181" s="18"/>
      <c r="J181" s="15"/>
    </row>
    <row r="182" spans="1:12" s="18" customFormat="1" ht="12.75" hidden="1">
      <c r="A182" s="10" t="s">
        <v>732</v>
      </c>
      <c r="B182"/>
      <c r="C182"/>
      <c r="D182"/>
      <c r="E182"/>
      <c r="F182" s="181"/>
      <c r="J182" s="15"/>
      <c r="K182" s="136"/>
      <c r="L182" s="136"/>
    </row>
    <row r="183" spans="1:12" s="18" customFormat="1" ht="12.75" hidden="1">
      <c r="A183"/>
      <c r="B183" s="146"/>
      <c r="F183" s="181"/>
      <c r="J183" s="15"/>
      <c r="K183" s="136"/>
      <c r="L183" s="136"/>
    </row>
    <row r="184" spans="1:12" s="18" customFormat="1" ht="12.75" hidden="1">
      <c r="A184" s="18" t="s">
        <v>733</v>
      </c>
      <c r="F184" s="181"/>
      <c r="J184" s="246"/>
      <c r="K184" s="136"/>
      <c r="L184" s="136"/>
    </row>
    <row r="185" spans="1:12" s="18" customFormat="1" ht="12.75" customHeight="1" hidden="1">
      <c r="A185" s="18" t="s">
        <v>734</v>
      </c>
      <c r="F185" s="181"/>
      <c r="J185" s="246"/>
      <c r="K185" s="136"/>
      <c r="L185" s="136"/>
    </row>
    <row r="186" spans="1:12" s="18" customFormat="1" ht="12.75" customHeight="1" hidden="1">
      <c r="A186" s="18" t="s">
        <v>735</v>
      </c>
      <c r="F186" s="181"/>
      <c r="J186" s="246"/>
      <c r="K186" s="136"/>
      <c r="L186" s="136"/>
    </row>
    <row r="187" spans="1:12" s="18" customFormat="1" ht="12.75" customHeight="1" hidden="1">
      <c r="A187" s="18" t="s">
        <v>736</v>
      </c>
      <c r="F187" s="181"/>
      <c r="J187" s="246"/>
      <c r="K187" s="136"/>
      <c r="L187" s="136"/>
    </row>
    <row r="188" spans="1:12" s="18" customFormat="1" ht="12.75" customHeight="1" hidden="1">
      <c r="A188"/>
      <c r="B188" s="146"/>
      <c r="F188" s="181"/>
      <c r="J188" s="15"/>
      <c r="K188" s="136"/>
      <c r="L188" s="136"/>
    </row>
    <row r="189" spans="1:10" ht="12.75" customHeight="1" hidden="1">
      <c r="A189" s="10" t="s">
        <v>737</v>
      </c>
      <c r="E189" s="18"/>
      <c r="F189" s="181"/>
      <c r="G189" s="18"/>
      <c r="H189" s="18"/>
      <c r="I189" s="18"/>
      <c r="J189" s="15"/>
    </row>
    <row r="190" spans="1:10" ht="12.75" hidden="1">
      <c r="A190" s="10" t="s">
        <v>469</v>
      </c>
      <c r="E190" s="18"/>
      <c r="F190" s="181"/>
      <c r="G190" s="18"/>
      <c r="H190" s="18"/>
      <c r="I190" s="18"/>
      <c r="J190" s="15"/>
    </row>
    <row r="191" spans="1:12" ht="12.75" customHeight="1" hidden="1">
      <c r="A191" s="687" t="s">
        <v>738</v>
      </c>
      <c r="B191" s="687"/>
      <c r="C191" s="688" t="s">
        <v>739</v>
      </c>
      <c r="D191" s="688"/>
      <c r="E191" s="688"/>
      <c r="F191" s="165" t="s">
        <v>740</v>
      </c>
      <c r="G191" s="689" t="s">
        <v>741</v>
      </c>
      <c r="H191" s="690" t="s">
        <v>742</v>
      </c>
      <c r="I191" s="691" t="s">
        <v>743</v>
      </c>
      <c r="J191" s="165" t="s">
        <v>740</v>
      </c>
      <c r="K191"/>
      <c r="L191"/>
    </row>
    <row r="192" spans="1:12" ht="102" hidden="1">
      <c r="A192" s="687"/>
      <c r="B192" s="687"/>
      <c r="C192" s="247" t="s">
        <v>744</v>
      </c>
      <c r="D192" s="247" t="s">
        <v>745</v>
      </c>
      <c r="E192" s="247" t="s">
        <v>746</v>
      </c>
      <c r="F192" s="249">
        <v>40178</v>
      </c>
      <c r="G192" s="689"/>
      <c r="H192" s="690"/>
      <c r="I192" s="691"/>
      <c r="J192" s="250">
        <v>40543</v>
      </c>
      <c r="K192"/>
      <c r="L192"/>
    </row>
    <row r="193" spans="1:12" ht="12.75" customHeight="1" hidden="1">
      <c r="A193" s="692" t="s">
        <v>747</v>
      </c>
      <c r="B193" s="692"/>
      <c r="C193" s="692"/>
      <c r="D193" s="692"/>
      <c r="E193" s="692"/>
      <c r="F193" s="220">
        <v>0</v>
      </c>
      <c r="G193" s="220">
        <f>SUM(G194:G197)</f>
        <v>0</v>
      </c>
      <c r="H193" s="251">
        <f>SUM(H194:H197)</f>
        <v>0</v>
      </c>
      <c r="I193" s="220">
        <f>SUM(I194:I197)</f>
        <v>0</v>
      </c>
      <c r="J193" s="220">
        <f>SUM(J194:J197)</f>
        <v>0</v>
      </c>
      <c r="K193" s="252"/>
      <c r="L193" s="253"/>
    </row>
    <row r="194" spans="1:12" ht="12.75" customHeight="1" hidden="1">
      <c r="A194" s="695" t="s">
        <v>748</v>
      </c>
      <c r="B194" s="695"/>
      <c r="C194" s="254" t="s">
        <v>749</v>
      </c>
      <c r="D194" s="255">
        <v>39487</v>
      </c>
      <c r="E194" s="255" t="s">
        <v>750</v>
      </c>
      <c r="F194" s="256">
        <v>0</v>
      </c>
      <c r="G194" s="257"/>
      <c r="H194" s="258">
        <v>0</v>
      </c>
      <c r="I194" s="257"/>
      <c r="J194" s="194">
        <f>SUM(F194:I194)</f>
        <v>0</v>
      </c>
      <c r="K194" s="259"/>
      <c r="L194" s="260"/>
    </row>
    <row r="195" spans="1:12" ht="12.75" customHeight="1" hidden="1">
      <c r="A195" s="695" t="s">
        <v>751</v>
      </c>
      <c r="B195" s="695"/>
      <c r="C195" s="261">
        <v>37789</v>
      </c>
      <c r="D195" s="255">
        <v>41167</v>
      </c>
      <c r="E195" s="255" t="s">
        <v>750</v>
      </c>
      <c r="F195" s="256">
        <v>0</v>
      </c>
      <c r="G195" s="257"/>
      <c r="H195" s="258">
        <v>0</v>
      </c>
      <c r="I195" s="257"/>
      <c r="J195" s="194">
        <f>SUM(F195:I195)</f>
        <v>0</v>
      </c>
      <c r="K195" s="259"/>
      <c r="L195" s="260"/>
    </row>
    <row r="196" spans="1:12" ht="12.75" customHeight="1" hidden="1">
      <c r="A196" s="695" t="s">
        <v>629</v>
      </c>
      <c r="B196" s="695"/>
      <c r="C196" s="261">
        <v>38506</v>
      </c>
      <c r="D196" s="255">
        <v>42154</v>
      </c>
      <c r="E196" s="255" t="s">
        <v>750</v>
      </c>
      <c r="F196" s="256">
        <v>0</v>
      </c>
      <c r="G196" s="257"/>
      <c r="H196" s="258">
        <v>0</v>
      </c>
      <c r="I196" s="257"/>
      <c r="J196" s="194">
        <f>SUM(F196:I196)</f>
        <v>0</v>
      </c>
      <c r="K196" s="259"/>
      <c r="L196" s="260"/>
    </row>
    <row r="197" spans="1:12" ht="12.75" customHeight="1" hidden="1">
      <c r="A197" s="695" t="s">
        <v>630</v>
      </c>
      <c r="B197" s="695"/>
      <c r="C197" s="261">
        <v>39268</v>
      </c>
      <c r="D197" s="255">
        <v>40361</v>
      </c>
      <c r="E197" s="255" t="s">
        <v>752</v>
      </c>
      <c r="F197" s="256">
        <v>0</v>
      </c>
      <c r="G197" s="257"/>
      <c r="H197" s="258">
        <v>0</v>
      </c>
      <c r="I197" s="257"/>
      <c r="J197" s="194">
        <f>SUM(F197:I197)</f>
        <v>0</v>
      </c>
      <c r="K197" s="259"/>
      <c r="L197" s="260"/>
    </row>
    <row r="198" spans="2:10" ht="12.75" hidden="1">
      <c r="B198" s="146"/>
      <c r="C198" s="18"/>
      <c r="D198" s="18"/>
      <c r="E198" s="18"/>
      <c r="F198" s="181"/>
      <c r="G198" s="18"/>
      <c r="H198" s="18"/>
      <c r="I198" s="18"/>
      <c r="J198" s="15"/>
    </row>
    <row r="199" spans="2:10" ht="12.75" hidden="1">
      <c r="B199" s="146"/>
      <c r="C199" s="18"/>
      <c r="D199" s="18"/>
      <c r="E199" s="18"/>
      <c r="F199" s="181"/>
      <c r="G199" s="18"/>
      <c r="H199" s="18"/>
      <c r="I199" s="18"/>
      <c r="J199" s="15"/>
    </row>
    <row r="200" spans="1:20" s="136" customFormat="1" ht="12.75" hidden="1">
      <c r="A200"/>
      <c r="B200"/>
      <c r="C200"/>
      <c r="D200"/>
      <c r="E200"/>
      <c r="F200"/>
      <c r="G200"/>
      <c r="H200"/>
      <c r="I200"/>
      <c r="J200"/>
      <c r="M200"/>
      <c r="N200"/>
      <c r="O200"/>
      <c r="P200"/>
      <c r="Q200"/>
      <c r="R200"/>
      <c r="S200"/>
      <c r="T200"/>
    </row>
    <row r="201" spans="1:20" s="136" customFormat="1" ht="12.75" hidden="1">
      <c r="A201" s="686"/>
      <c r="B201" s="686"/>
      <c r="C201" s="686"/>
      <c r="D201" s="686"/>
      <c r="E201" s="686"/>
      <c r="F201" s="686"/>
      <c r="G201" s="661">
        <v>2012</v>
      </c>
      <c r="H201" s="661"/>
      <c r="I201" s="661">
        <v>2011</v>
      </c>
      <c r="J201" s="661"/>
      <c r="M201"/>
      <c r="N201"/>
      <c r="O201"/>
      <c r="P201"/>
      <c r="Q201"/>
      <c r="R201"/>
      <c r="S201"/>
      <c r="T201"/>
    </row>
    <row r="202" spans="1:20" s="136" customFormat="1" ht="12.75" hidden="1">
      <c r="A202" s="662"/>
      <c r="B202" s="662"/>
      <c r="C202" s="662"/>
      <c r="D202" s="662"/>
      <c r="E202" s="662"/>
      <c r="F202" s="662"/>
      <c r="G202" s="262" t="s">
        <v>753</v>
      </c>
      <c r="H202" s="262" t="s">
        <v>413</v>
      </c>
      <c r="I202" s="262" t="s">
        <v>753</v>
      </c>
      <c r="J202" s="262" t="s">
        <v>413</v>
      </c>
      <c r="M202"/>
      <c r="N202"/>
      <c r="O202"/>
      <c r="P202"/>
      <c r="Q202"/>
      <c r="R202"/>
      <c r="S202"/>
      <c r="T202"/>
    </row>
    <row r="203" spans="1:20" s="136" customFormat="1" ht="12.75" customHeight="1" hidden="1">
      <c r="A203" s="693" t="s">
        <v>754</v>
      </c>
      <c r="B203" s="693"/>
      <c r="C203" s="693"/>
      <c r="D203" s="693"/>
      <c r="E203" s="693"/>
      <c r="F203" s="693"/>
      <c r="G203" s="262"/>
      <c r="H203" s="262"/>
      <c r="I203" s="262"/>
      <c r="J203" s="262"/>
      <c r="M203"/>
      <c r="N203"/>
      <c r="O203"/>
      <c r="P203"/>
      <c r="Q203"/>
      <c r="R203"/>
      <c r="S203"/>
      <c r="T203"/>
    </row>
    <row r="204" spans="1:20" s="136" customFormat="1" ht="12.75" hidden="1">
      <c r="A204" s="694" t="s">
        <v>493</v>
      </c>
      <c r="B204" s="694"/>
      <c r="C204" s="694"/>
      <c r="D204" s="694"/>
      <c r="E204" s="694"/>
      <c r="F204" s="694"/>
      <c r="G204" s="262">
        <f>SUM(G203:G203)</f>
        <v>0</v>
      </c>
      <c r="H204" s="262">
        <v>7497</v>
      </c>
      <c r="I204" s="262">
        <f>SUM(I203:I203)</f>
        <v>0</v>
      </c>
      <c r="J204" s="262">
        <v>7497</v>
      </c>
      <c r="M204"/>
      <c r="N204"/>
      <c r="O204"/>
      <c r="P204"/>
      <c r="Q204"/>
      <c r="R204"/>
      <c r="S204"/>
      <c r="T204"/>
    </row>
    <row r="205" spans="1:20" s="136" customFormat="1" ht="12.75" hidden="1">
      <c r="A205" s="40"/>
      <c r="B205" s="40"/>
      <c r="C205" s="40"/>
      <c r="D205" s="40"/>
      <c r="E205" s="40"/>
      <c r="F205" s="40"/>
      <c r="G205" s="53"/>
      <c r="H205" s="53"/>
      <c r="I205" s="53"/>
      <c r="J205" s="53"/>
      <c r="M205"/>
      <c r="N205"/>
      <c r="O205"/>
      <c r="P205"/>
      <c r="Q205"/>
      <c r="R205"/>
      <c r="S205"/>
      <c r="T205"/>
    </row>
    <row r="206" spans="1:20" s="136" customFormat="1" ht="12" customHeight="1" hidden="1">
      <c r="A206" s="40"/>
      <c r="B206" s="40"/>
      <c r="C206" s="40"/>
      <c r="D206" s="40"/>
      <c r="E206" s="40"/>
      <c r="F206" s="40"/>
      <c r="G206" s="53"/>
      <c r="H206" s="53"/>
      <c r="I206" s="53"/>
      <c r="J206" s="53"/>
      <c r="M206"/>
      <c r="N206"/>
      <c r="O206"/>
      <c r="P206"/>
      <c r="Q206"/>
      <c r="R206"/>
      <c r="S206"/>
      <c r="T206"/>
    </row>
    <row r="207" spans="1:20" s="136" customFormat="1" ht="12.75" hidden="1">
      <c r="A207" s="40"/>
      <c r="B207" s="40"/>
      <c r="C207" s="40"/>
      <c r="D207" s="40"/>
      <c r="E207" s="40"/>
      <c r="F207" s="40"/>
      <c r="G207" s="53"/>
      <c r="H207" s="53"/>
      <c r="I207" s="53"/>
      <c r="J207" s="53"/>
      <c r="M207"/>
      <c r="N207"/>
      <c r="O207"/>
      <c r="P207"/>
      <c r="Q207"/>
      <c r="R207"/>
      <c r="S207"/>
      <c r="T207"/>
    </row>
    <row r="208" spans="1:20" s="136" customFormat="1" ht="12.75" hidden="1">
      <c r="A208" s="40"/>
      <c r="B208" s="40"/>
      <c r="C208" s="40"/>
      <c r="D208" s="40"/>
      <c r="E208" s="40"/>
      <c r="F208" s="40"/>
      <c r="G208" s="53"/>
      <c r="H208" s="53"/>
      <c r="I208" s="53"/>
      <c r="J208" s="53"/>
      <c r="M208"/>
      <c r="N208"/>
      <c r="O208"/>
      <c r="P208"/>
      <c r="Q208"/>
      <c r="R208"/>
      <c r="S208"/>
      <c r="T208"/>
    </row>
    <row r="209" spans="1:20" s="136" customFormat="1" ht="12.75">
      <c r="A209" s="40"/>
      <c r="B209" s="40"/>
      <c r="C209" s="40"/>
      <c r="D209" s="40"/>
      <c r="E209" s="40"/>
      <c r="F209" s="40"/>
      <c r="G209" s="53"/>
      <c r="H209" s="53"/>
      <c r="I209" s="53"/>
      <c r="J209" s="53"/>
      <c r="M209"/>
      <c r="N209"/>
      <c r="O209"/>
      <c r="P209"/>
      <c r="Q209"/>
      <c r="R209"/>
      <c r="S209"/>
      <c r="T209"/>
    </row>
    <row r="210" spans="1:20" s="136" customFormat="1" ht="12.75">
      <c r="A210" s="462" t="s">
        <v>631</v>
      </c>
      <c r="B210" s="462"/>
      <c r="C210" s="462"/>
      <c r="D210" s="462"/>
      <c r="E210" s="462"/>
      <c r="F210" s="462"/>
      <c r="G210" s="463"/>
      <c r="H210" s="463"/>
      <c r="I210" s="53"/>
      <c r="J210" s="53"/>
      <c r="M210"/>
      <c r="N210"/>
      <c r="O210"/>
      <c r="P210"/>
      <c r="Q210"/>
      <c r="R210"/>
      <c r="S210"/>
      <c r="T210"/>
    </row>
    <row r="211" spans="1:20" s="136" customFormat="1" ht="12.75">
      <c r="A211" s="462" t="s">
        <v>470</v>
      </c>
      <c r="B211" s="462"/>
      <c r="C211" s="462"/>
      <c r="D211" s="462"/>
      <c r="E211" s="462"/>
      <c r="F211" s="462"/>
      <c r="G211" s="463"/>
      <c r="H211" s="581"/>
      <c r="I211" s="53"/>
      <c r="J211" s="53"/>
      <c r="M211"/>
      <c r="N211"/>
      <c r="O211"/>
      <c r="P211"/>
      <c r="Q211"/>
      <c r="R211"/>
      <c r="S211"/>
      <c r="T211"/>
    </row>
    <row r="212" spans="1:20" s="136" customFormat="1" ht="12.75">
      <c r="A212" s="462"/>
      <c r="B212" s="462"/>
      <c r="C212" s="462"/>
      <c r="D212" s="462"/>
      <c r="E212" s="462"/>
      <c r="F212" s="462"/>
      <c r="G212" s="463"/>
      <c r="H212" s="581"/>
      <c r="I212" s="53"/>
      <c r="J212" s="53"/>
      <c r="M212"/>
      <c r="N212"/>
      <c r="O212"/>
      <c r="P212"/>
      <c r="Q212"/>
      <c r="R212"/>
      <c r="S212"/>
      <c r="T212"/>
    </row>
    <row r="213" spans="1:20" s="136" customFormat="1" ht="12.75">
      <c r="A213" s="660" t="s">
        <v>756</v>
      </c>
      <c r="B213" s="660"/>
      <c r="C213" s="660"/>
      <c r="D213" s="660"/>
      <c r="E213" s="660"/>
      <c r="F213" s="660"/>
      <c r="G213" s="660"/>
      <c r="H213" s="582">
        <v>25599</v>
      </c>
      <c r="I213" s="53"/>
      <c r="J213" s="53"/>
      <c r="M213"/>
      <c r="N213"/>
      <c r="O213"/>
      <c r="P213"/>
      <c r="Q213"/>
      <c r="R213"/>
      <c r="S213"/>
      <c r="T213"/>
    </row>
    <row r="214" spans="1:20" s="136" customFormat="1" ht="12.75">
      <c r="A214" s="660" t="s">
        <v>757</v>
      </c>
      <c r="B214" s="660"/>
      <c r="C214" s="660"/>
      <c r="D214" s="660"/>
      <c r="E214" s="660"/>
      <c r="F214" s="660"/>
      <c r="G214" s="660"/>
      <c r="H214" s="583">
        <f>-(aktivs!E216+aktivs!E218+aktivs!E219)</f>
        <v>0</v>
      </c>
      <c r="I214" s="53"/>
      <c r="J214" s="53"/>
      <c r="M214"/>
      <c r="N214"/>
      <c r="O214"/>
      <c r="P214"/>
      <c r="Q214"/>
      <c r="R214"/>
      <c r="S214"/>
      <c r="T214"/>
    </row>
    <row r="215" spans="1:20" s="136" customFormat="1" ht="12.75">
      <c r="A215" s="660" t="s">
        <v>758</v>
      </c>
      <c r="B215" s="660"/>
      <c r="C215" s="660"/>
      <c r="D215" s="660"/>
      <c r="E215" s="660"/>
      <c r="F215" s="660"/>
      <c r="G215" s="660"/>
      <c r="H215" s="583">
        <f>'[2]Dokuments'!$AI$14+'[2]Dokuments'!$AI$15+'[2]Dokuments'!$AI$16+'[2]Dokuments'!$AI$17+'[2]Dokuments'!$AI$18+'[2]Dokuments'!$AI$19</f>
        <v>3471161.4999999995</v>
      </c>
      <c r="I215" s="53"/>
      <c r="J215" s="53"/>
      <c r="M215"/>
      <c r="N215"/>
      <c r="O215"/>
      <c r="P215"/>
      <c r="Q215"/>
      <c r="R215"/>
      <c r="S215"/>
      <c r="T215"/>
    </row>
    <row r="216" spans="1:20" s="136" customFormat="1" ht="12.75">
      <c r="A216" s="660" t="s">
        <v>759</v>
      </c>
      <c r="B216" s="660"/>
      <c r="C216" s="660"/>
      <c r="D216" s="660"/>
      <c r="E216" s="660"/>
      <c r="F216" s="660"/>
      <c r="G216" s="660"/>
      <c r="H216" s="583">
        <f>pasivs!E229</f>
        <v>0</v>
      </c>
      <c r="I216" s="53"/>
      <c r="J216" s="53"/>
      <c r="M216"/>
      <c r="N216"/>
      <c r="O216"/>
      <c r="P216"/>
      <c r="Q216"/>
      <c r="R216"/>
      <c r="S216"/>
      <c r="T216"/>
    </row>
    <row r="217" spans="1:20" s="136" customFormat="1" ht="12.75">
      <c r="A217" s="660" t="s">
        <v>760</v>
      </c>
      <c r="B217" s="660"/>
      <c r="C217" s="660"/>
      <c r="D217" s="660"/>
      <c r="E217" s="660"/>
      <c r="F217" s="660"/>
      <c r="G217" s="660"/>
      <c r="H217" s="583"/>
      <c r="I217" s="53"/>
      <c r="J217" s="53"/>
      <c r="M217"/>
      <c r="N217"/>
      <c r="O217"/>
      <c r="P217"/>
      <c r="Q217"/>
      <c r="R217"/>
      <c r="S217"/>
      <c r="T217"/>
    </row>
    <row r="218" spans="1:20" s="136" customFormat="1" ht="12.75">
      <c r="A218" s="660" t="s">
        <v>40</v>
      </c>
      <c r="B218" s="660"/>
      <c r="C218" s="660"/>
      <c r="D218" s="660"/>
      <c r="E218" s="660"/>
      <c r="F218" s="660"/>
      <c r="G218" s="660"/>
      <c r="H218" s="583">
        <f>H214+H215+H216</f>
        <v>3471161.4999999995</v>
      </c>
      <c r="I218" s="53"/>
      <c r="J218" s="53"/>
      <c r="M218"/>
      <c r="N218"/>
      <c r="O218"/>
      <c r="P218"/>
      <c r="Q218"/>
      <c r="R218"/>
      <c r="S218"/>
      <c r="T218"/>
    </row>
    <row r="219" spans="1:20" s="136" customFormat="1" ht="12.75">
      <c r="A219" s="659" t="s">
        <v>761</v>
      </c>
      <c r="B219" s="659"/>
      <c r="C219" s="659"/>
      <c r="D219" s="659"/>
      <c r="E219" s="659"/>
      <c r="F219" s="659"/>
      <c r="G219" s="659"/>
      <c r="H219" s="582">
        <f>H218*15%</f>
        <v>520674.2249999999</v>
      </c>
      <c r="I219" s="53"/>
      <c r="J219" s="53"/>
      <c r="M219"/>
      <c r="N219"/>
      <c r="O219"/>
      <c r="P219"/>
      <c r="Q219"/>
      <c r="R219"/>
      <c r="S219"/>
      <c r="T219"/>
    </row>
    <row r="220" spans="1:20" s="136" customFormat="1" ht="12.75">
      <c r="A220" s="659" t="s">
        <v>762</v>
      </c>
      <c r="B220" s="659"/>
      <c r="C220" s="659"/>
      <c r="D220" s="659"/>
      <c r="E220" s="659"/>
      <c r="F220" s="659"/>
      <c r="G220" s="659"/>
      <c r="H220" s="582">
        <f>H213-H219</f>
        <v>-495075.2249999999</v>
      </c>
      <c r="I220" s="53"/>
      <c r="J220" s="53"/>
      <c r="M220"/>
      <c r="N220"/>
      <c r="O220"/>
      <c r="P220"/>
      <c r="Q220"/>
      <c r="R220"/>
      <c r="S220"/>
      <c r="T220"/>
    </row>
    <row r="221" spans="1:20" s="136" customFormat="1" ht="12.75">
      <c r="A221" s="584"/>
      <c r="B221" s="584"/>
      <c r="C221" s="584"/>
      <c r="D221" s="584"/>
      <c r="E221" s="584"/>
      <c r="F221" s="584"/>
      <c r="G221" s="584"/>
      <c r="H221" s="585"/>
      <c r="I221" s="53"/>
      <c r="J221" s="53"/>
      <c r="M221"/>
      <c r="N221"/>
      <c r="O221"/>
      <c r="P221"/>
      <c r="Q221"/>
      <c r="R221"/>
      <c r="S221"/>
      <c r="T221"/>
    </row>
    <row r="222" spans="1:20" s="136" customFormat="1" ht="12.75">
      <c r="A222" s="437" t="s">
        <v>549</v>
      </c>
      <c r="B222" s="496"/>
      <c r="C222" s="496"/>
      <c r="D222" s="496"/>
      <c r="E222" s="496"/>
      <c r="F222" s="496"/>
      <c r="G222" s="496"/>
      <c r="H222" s="496"/>
      <c r="I222" s="53"/>
      <c r="J222" s="53"/>
      <c r="M222"/>
      <c r="N222"/>
      <c r="O222"/>
      <c r="P222"/>
      <c r="Q222"/>
      <c r="R222"/>
      <c r="S222"/>
      <c r="T222"/>
    </row>
    <row r="223" spans="1:20" s="136" customFormat="1" ht="12.75">
      <c r="A223" s="40"/>
      <c r="B223" s="40"/>
      <c r="C223" s="40"/>
      <c r="D223" s="40"/>
      <c r="E223" s="40"/>
      <c r="F223" s="40"/>
      <c r="G223" s="53"/>
      <c r="H223" s="53"/>
      <c r="I223" s="53"/>
      <c r="J223" s="53"/>
      <c r="M223"/>
      <c r="N223"/>
      <c r="O223"/>
      <c r="P223"/>
      <c r="Q223"/>
      <c r="R223"/>
      <c r="S223"/>
      <c r="T223"/>
    </row>
    <row r="224" spans="1:20" s="136" customFormat="1" ht="12.75">
      <c r="A224" s="40"/>
      <c r="B224" s="40"/>
      <c r="C224" s="40"/>
      <c r="D224" s="40"/>
      <c r="E224" s="40"/>
      <c r="F224" s="40"/>
      <c r="G224" s="53"/>
      <c r="H224" s="53"/>
      <c r="I224" s="53"/>
      <c r="J224" s="53"/>
      <c r="M224"/>
      <c r="N224"/>
      <c r="O224"/>
      <c r="P224"/>
      <c r="Q224"/>
      <c r="R224"/>
      <c r="S224"/>
      <c r="T224"/>
    </row>
    <row r="225" spans="1:20" s="136" customFormat="1" ht="12.75">
      <c r="A225" s="430" t="s">
        <v>689</v>
      </c>
      <c r="B225"/>
      <c r="C225"/>
      <c r="D225"/>
      <c r="E225"/>
      <c r="F225"/>
      <c r="G225"/>
      <c r="H225"/>
      <c r="I225"/>
      <c r="J225"/>
      <c r="M225"/>
      <c r="N225"/>
      <c r="O225"/>
      <c r="P225"/>
      <c r="Q225"/>
      <c r="R225"/>
      <c r="S225"/>
      <c r="T225"/>
    </row>
    <row r="226" spans="1:20" s="136" customFormat="1" ht="12.75">
      <c r="A226" s="430" t="s">
        <v>659</v>
      </c>
      <c r="B226"/>
      <c r="C226"/>
      <c r="D226"/>
      <c r="E226"/>
      <c r="F226"/>
      <c r="G226"/>
      <c r="H226"/>
      <c r="I226"/>
      <c r="J226"/>
      <c r="M226"/>
      <c r="N226"/>
      <c r="O226"/>
      <c r="P226"/>
      <c r="Q226"/>
      <c r="R226"/>
      <c r="S226"/>
      <c r="T226"/>
    </row>
    <row r="227" spans="1:20" s="136" customFormat="1" ht="12.75">
      <c r="A227" s="686"/>
      <c r="B227" s="686"/>
      <c r="C227" s="686"/>
      <c r="D227" s="686"/>
      <c r="E227" s="686"/>
      <c r="F227" s="686"/>
      <c r="G227" s="661">
        <v>2014</v>
      </c>
      <c r="H227" s="661"/>
      <c r="I227" s="661">
        <v>2013</v>
      </c>
      <c r="J227" s="661"/>
      <c r="M227"/>
      <c r="N227"/>
      <c r="O227"/>
      <c r="P227"/>
      <c r="Q227"/>
      <c r="R227"/>
      <c r="S227"/>
      <c r="T227"/>
    </row>
    <row r="228" spans="1:20" s="136" customFormat="1" ht="12.75" customHeight="1">
      <c r="A228" s="662"/>
      <c r="B228" s="662"/>
      <c r="C228" s="662"/>
      <c r="D228" s="662"/>
      <c r="E228" s="662"/>
      <c r="F228" s="662"/>
      <c r="G228" s="262" t="s">
        <v>753</v>
      </c>
      <c r="H228" s="580" t="s">
        <v>614</v>
      </c>
      <c r="I228" s="262" t="s">
        <v>753</v>
      </c>
      <c r="J228" s="580" t="s">
        <v>614</v>
      </c>
      <c r="M228"/>
      <c r="N228"/>
      <c r="O228"/>
      <c r="P228"/>
      <c r="Q228"/>
      <c r="R228"/>
      <c r="S228"/>
      <c r="T228"/>
    </row>
    <row r="229" spans="1:20" s="136" customFormat="1" ht="12.75" customHeight="1">
      <c r="A229" s="693" t="s">
        <v>559</v>
      </c>
      <c r="B229" s="693"/>
      <c r="C229" s="693"/>
      <c r="D229" s="693"/>
      <c r="E229" s="693"/>
      <c r="F229" s="693"/>
      <c r="G229" s="262">
        <v>0</v>
      </c>
      <c r="H229" s="474">
        <f>pasivs!E29</f>
        <v>3385648</v>
      </c>
      <c r="I229" s="262">
        <v>0</v>
      </c>
      <c r="J229" s="474">
        <f>pasivs!F29</f>
        <v>3615012</v>
      </c>
      <c r="M229"/>
      <c r="N229"/>
      <c r="O229"/>
      <c r="P229"/>
      <c r="Q229"/>
      <c r="R229"/>
      <c r="S229"/>
      <c r="T229"/>
    </row>
    <row r="230" spans="1:20" s="136" customFormat="1" ht="12.75" customHeight="1">
      <c r="A230" s="694" t="s">
        <v>493</v>
      </c>
      <c r="B230" s="694"/>
      <c r="C230" s="694"/>
      <c r="D230" s="694"/>
      <c r="E230" s="694"/>
      <c r="F230" s="694"/>
      <c r="G230" s="262">
        <f>SUM(G229:G229)</f>
        <v>0</v>
      </c>
      <c r="H230" s="262">
        <v>3385648</v>
      </c>
      <c r="I230" s="262">
        <f>SUM(I229:I229)</f>
        <v>0</v>
      </c>
      <c r="J230" s="262">
        <v>3615037</v>
      </c>
      <c r="M230"/>
      <c r="N230"/>
      <c r="O230"/>
      <c r="P230"/>
      <c r="Q230"/>
      <c r="R230"/>
      <c r="S230"/>
      <c r="T230"/>
    </row>
    <row r="231" spans="1:20" s="136" customFormat="1" ht="12.75">
      <c r="A231" s="696"/>
      <c r="B231" s="696"/>
      <c r="C231" s="696"/>
      <c r="D231" s="696"/>
      <c r="E231" s="696"/>
      <c r="F231" s="696"/>
      <c r="G231" s="696"/>
      <c r="H231" s="696"/>
      <c r="I231" s="53"/>
      <c r="J231" s="53"/>
      <c r="M231"/>
      <c r="N231"/>
      <c r="O231"/>
      <c r="P231"/>
      <c r="Q231"/>
      <c r="R231"/>
      <c r="S231"/>
      <c r="T231"/>
    </row>
    <row r="232" spans="1:20" s="136" customFormat="1" ht="12.75">
      <c r="A232" s="40"/>
      <c r="B232" s="40"/>
      <c r="C232" s="40"/>
      <c r="D232" s="40"/>
      <c r="E232" s="40"/>
      <c r="F232" s="40"/>
      <c r="G232" s="53"/>
      <c r="H232" s="53"/>
      <c r="I232" s="53"/>
      <c r="J232" s="53"/>
      <c r="M232"/>
      <c r="N232"/>
      <c r="O232"/>
      <c r="P232"/>
      <c r="Q232"/>
      <c r="R232"/>
      <c r="S232"/>
      <c r="T232"/>
    </row>
    <row r="233" spans="1:20" s="136" customFormat="1" ht="12.75" hidden="1">
      <c r="A233" s="40"/>
      <c r="B233" s="40"/>
      <c r="C233" s="40"/>
      <c r="D233" s="40"/>
      <c r="E233" s="40"/>
      <c r="F233" s="40"/>
      <c r="G233" s="53"/>
      <c r="H233" s="53"/>
      <c r="I233" s="53"/>
      <c r="J233" s="53"/>
      <c r="M233"/>
      <c r="N233"/>
      <c r="O233"/>
      <c r="P233"/>
      <c r="Q233"/>
      <c r="R233"/>
      <c r="S233"/>
      <c r="T233"/>
    </row>
    <row r="234" spans="1:20" s="136" customFormat="1" ht="12.75" hidden="1">
      <c r="A234" s="40"/>
      <c r="B234" s="40"/>
      <c r="C234" s="40"/>
      <c r="D234" s="40"/>
      <c r="E234" s="40"/>
      <c r="F234" s="40"/>
      <c r="G234" s="53"/>
      <c r="H234" s="53"/>
      <c r="I234" s="53"/>
      <c r="J234" s="53"/>
      <c r="M234"/>
      <c r="N234"/>
      <c r="O234"/>
      <c r="P234"/>
      <c r="Q234"/>
      <c r="R234"/>
      <c r="S234"/>
      <c r="T234"/>
    </row>
    <row r="235" spans="1:20" s="136" customFormat="1" ht="12.75" hidden="1">
      <c r="A235" s="40"/>
      <c r="B235" s="40"/>
      <c r="C235" s="40"/>
      <c r="D235" s="40"/>
      <c r="E235" s="40"/>
      <c r="F235" s="40"/>
      <c r="G235" s="53"/>
      <c r="H235" s="53"/>
      <c r="I235" s="53"/>
      <c r="J235" s="53"/>
      <c r="M235"/>
      <c r="N235"/>
      <c r="O235"/>
      <c r="P235"/>
      <c r="Q235"/>
      <c r="R235"/>
      <c r="S235"/>
      <c r="T235"/>
    </row>
    <row r="236" spans="1:20" s="136" customFormat="1" ht="12.75" hidden="1">
      <c r="A236" s="40"/>
      <c r="B236" s="40"/>
      <c r="C236" s="40"/>
      <c r="D236" s="40"/>
      <c r="E236" s="40"/>
      <c r="F236" s="40"/>
      <c r="G236" s="53"/>
      <c r="H236" s="53"/>
      <c r="I236" s="53"/>
      <c r="J236" s="53"/>
      <c r="M236"/>
      <c r="N236"/>
      <c r="O236"/>
      <c r="P236"/>
      <c r="Q236"/>
      <c r="R236"/>
      <c r="S236"/>
      <c r="T236"/>
    </row>
    <row r="237" spans="1:20" s="136" customFormat="1" ht="12.75" hidden="1">
      <c r="A237" s="40"/>
      <c r="B237" s="40"/>
      <c r="C237" s="40"/>
      <c r="D237" s="40"/>
      <c r="E237" s="40"/>
      <c r="F237" s="40"/>
      <c r="G237" s="53"/>
      <c r="H237" s="53"/>
      <c r="I237" s="53"/>
      <c r="J237" s="53"/>
      <c r="M237"/>
      <c r="N237"/>
      <c r="O237"/>
      <c r="P237"/>
      <c r="Q237"/>
      <c r="R237"/>
      <c r="S237"/>
      <c r="T237"/>
    </row>
    <row r="238" spans="1:20" s="136" customFormat="1" ht="12.75" hidden="1">
      <c r="A238" s="40"/>
      <c r="B238" s="40"/>
      <c r="C238" s="40"/>
      <c r="D238" s="40"/>
      <c r="E238" s="40"/>
      <c r="F238" s="40"/>
      <c r="G238" s="53"/>
      <c r="H238" s="53"/>
      <c r="I238" s="53"/>
      <c r="J238" s="53"/>
      <c r="M238"/>
      <c r="N238"/>
      <c r="O238"/>
      <c r="P238"/>
      <c r="Q238"/>
      <c r="R238"/>
      <c r="S238"/>
      <c r="T238"/>
    </row>
    <row r="239" spans="1:20" s="136" customFormat="1" ht="12.75" hidden="1">
      <c r="A239" s="40"/>
      <c r="B239" s="40"/>
      <c r="C239" s="40"/>
      <c r="D239" s="40"/>
      <c r="E239" s="40"/>
      <c r="F239" s="40"/>
      <c r="G239" s="53"/>
      <c r="H239" s="53"/>
      <c r="I239" s="53"/>
      <c r="J239" s="53"/>
      <c r="M239"/>
      <c r="N239"/>
      <c r="O239"/>
      <c r="P239"/>
      <c r="Q239"/>
      <c r="R239"/>
      <c r="S239"/>
      <c r="T239"/>
    </row>
    <row r="240" spans="1:20" s="136" customFormat="1" ht="12.75" hidden="1">
      <c r="A240"/>
      <c r="B240" s="2"/>
      <c r="C240" s="2"/>
      <c r="D240" s="2"/>
      <c r="E240" s="2"/>
      <c r="F240" s="2"/>
      <c r="G240" s="36"/>
      <c r="H240" s="183"/>
      <c r="I240" s="183"/>
      <c r="J240" s="53"/>
      <c r="M240"/>
      <c r="N240"/>
      <c r="O240"/>
      <c r="P240"/>
      <c r="Q240"/>
      <c r="R240"/>
      <c r="S240"/>
      <c r="T240"/>
    </row>
    <row r="241" spans="1:20" s="136" customFormat="1" ht="12.75" hidden="1">
      <c r="A241" s="10" t="s">
        <v>763</v>
      </c>
      <c r="B241" s="10"/>
      <c r="C241" s="10"/>
      <c r="D241" s="10"/>
      <c r="E241" s="10"/>
      <c r="F241" s="10"/>
      <c r="G241" s="53"/>
      <c r="H241" s="53"/>
      <c r="I241" s="53"/>
      <c r="J241" s="53"/>
      <c r="M241"/>
      <c r="N241"/>
      <c r="O241"/>
      <c r="P241"/>
      <c r="Q241"/>
      <c r="R241"/>
      <c r="S241"/>
      <c r="T241"/>
    </row>
    <row r="242" spans="1:20" s="136" customFormat="1" ht="12.75" hidden="1">
      <c r="A242" s="10" t="s">
        <v>764</v>
      </c>
      <c r="B242" s="10"/>
      <c r="C242" s="10"/>
      <c r="D242" s="10"/>
      <c r="E242" s="10"/>
      <c r="F242" s="10"/>
      <c r="G242" s="53"/>
      <c r="H242" s="53"/>
      <c r="I242" s="53"/>
      <c r="J242" s="53"/>
      <c r="M242"/>
      <c r="N242"/>
      <c r="O242"/>
      <c r="P242"/>
      <c r="Q242"/>
      <c r="R242"/>
      <c r="S242"/>
      <c r="T242"/>
    </row>
    <row r="243" spans="1:20" s="136" customFormat="1" ht="12.75" hidden="1">
      <c r="A243" s="10"/>
      <c r="B243" s="10"/>
      <c r="C243" s="10"/>
      <c r="D243" s="10"/>
      <c r="E243" s="10"/>
      <c r="F243" s="10"/>
      <c r="G243" s="53"/>
      <c r="H243" s="53"/>
      <c r="I243" s="53"/>
      <c r="J243" s="53"/>
      <c r="M243"/>
      <c r="N243"/>
      <c r="O243"/>
      <c r="P243"/>
      <c r="Q243"/>
      <c r="R243"/>
      <c r="S243"/>
      <c r="T243"/>
    </row>
    <row r="244" spans="1:20" s="136" customFormat="1" ht="12.75" hidden="1">
      <c r="A244" s="18" t="s">
        <v>765</v>
      </c>
      <c r="B244" s="15"/>
      <c r="C244" s="15"/>
      <c r="D244" s="15"/>
      <c r="E244" s="15"/>
      <c r="F244" s="15"/>
      <c r="G244" s="182"/>
      <c r="H244" s="53"/>
      <c r="I244" s="53"/>
      <c r="J244" s="53"/>
      <c r="M244"/>
      <c r="N244"/>
      <c r="O244"/>
      <c r="P244"/>
      <c r="Q244"/>
      <c r="R244"/>
      <c r="S244"/>
      <c r="T244"/>
    </row>
    <row r="245" spans="1:20" s="136" customFormat="1" ht="12.75" hidden="1">
      <c r="A245" s="10"/>
      <c r="B245" s="10"/>
      <c r="C245" s="10"/>
      <c r="D245" s="10"/>
      <c r="E245" s="10"/>
      <c r="F245" s="10"/>
      <c r="G245" s="53"/>
      <c r="H245" s="53"/>
      <c r="I245" s="53"/>
      <c r="J245" s="53"/>
      <c r="M245"/>
      <c r="N245"/>
      <c r="O245"/>
      <c r="P245"/>
      <c r="Q245"/>
      <c r="R245"/>
      <c r="S245"/>
      <c r="T245"/>
    </row>
    <row r="246" spans="1:20" s="136" customFormat="1" ht="12.75" hidden="1">
      <c r="A246" s="10"/>
      <c r="B246" s="10"/>
      <c r="C246" s="10"/>
      <c r="D246" s="10"/>
      <c r="E246" s="10"/>
      <c r="F246" s="10"/>
      <c r="G246" s="53"/>
      <c r="H246" s="53"/>
      <c r="I246" s="53"/>
      <c r="J246" s="53"/>
      <c r="M246"/>
      <c r="N246"/>
      <c r="O246"/>
      <c r="P246"/>
      <c r="Q246"/>
      <c r="R246"/>
      <c r="S246"/>
      <c r="T246"/>
    </row>
    <row r="247" spans="1:20" s="136" customFormat="1" ht="12.75" hidden="1">
      <c r="A247" s="10" t="s">
        <v>766</v>
      </c>
      <c r="B247" s="10"/>
      <c r="C247" s="10"/>
      <c r="D247" s="10"/>
      <c r="E247" s="10"/>
      <c r="F247" s="10"/>
      <c r="G247" s="53"/>
      <c r="H247" s="53"/>
      <c r="I247" s="53"/>
      <c r="J247" s="53"/>
      <c r="M247"/>
      <c r="N247"/>
      <c r="O247"/>
      <c r="P247"/>
      <c r="Q247"/>
      <c r="R247"/>
      <c r="S247"/>
      <c r="T247"/>
    </row>
    <row r="248" spans="1:20" s="136" customFormat="1" ht="12.75" hidden="1">
      <c r="A248" s="10" t="s">
        <v>767</v>
      </c>
      <c r="B248" s="10"/>
      <c r="C248" s="10"/>
      <c r="D248" s="10"/>
      <c r="E248" s="10"/>
      <c r="F248" s="10"/>
      <c r="G248" s="53"/>
      <c r="H248" s="170">
        <v>2009</v>
      </c>
      <c r="I248" s="99"/>
      <c r="J248" s="170">
        <v>2008</v>
      </c>
      <c r="M248"/>
      <c r="N248"/>
      <c r="O248"/>
      <c r="P248"/>
      <c r="Q248"/>
      <c r="R248"/>
      <c r="S248"/>
      <c r="T248"/>
    </row>
    <row r="249" spans="1:20" s="136" customFormat="1" ht="12.75" hidden="1">
      <c r="A249" t="s">
        <v>768</v>
      </c>
      <c r="B249" s="10"/>
      <c r="C249" s="10"/>
      <c r="D249" s="10"/>
      <c r="E249" s="10"/>
      <c r="F249" s="10"/>
      <c r="G249" s="53"/>
      <c r="H249" s="171" t="s">
        <v>413</v>
      </c>
      <c r="I249" s="99"/>
      <c r="J249" s="171" t="s">
        <v>413</v>
      </c>
      <c r="M249"/>
      <c r="N249"/>
      <c r="O249"/>
      <c r="P249"/>
      <c r="Q249"/>
      <c r="R249"/>
      <c r="S249"/>
      <c r="T249"/>
    </row>
    <row r="250" spans="1:20" s="136" customFormat="1" ht="12.75" hidden="1">
      <c r="A250"/>
      <c r="B250" s="10"/>
      <c r="C250" s="10"/>
      <c r="D250" s="10"/>
      <c r="E250" s="10"/>
      <c r="F250" s="10"/>
      <c r="G250" s="53"/>
      <c r="H250" s="212">
        <f>H259</f>
        <v>345876</v>
      </c>
      <c r="I250" s="210"/>
      <c r="J250" s="53">
        <f>J259</f>
        <v>0</v>
      </c>
      <c r="M250"/>
      <c r="N250"/>
      <c r="O250"/>
      <c r="P250"/>
      <c r="Q250"/>
      <c r="R250"/>
      <c r="S250"/>
      <c r="T250"/>
    </row>
    <row r="251" spans="1:20" s="136" customFormat="1" ht="12.75" hidden="1">
      <c r="A251"/>
      <c r="B251" s="10"/>
      <c r="C251" s="10"/>
      <c r="D251" s="10"/>
      <c r="E251" s="10"/>
      <c r="F251" s="10"/>
      <c r="G251" s="53"/>
      <c r="H251" s="212"/>
      <c r="I251" s="210"/>
      <c r="J251" s="14"/>
      <c r="M251"/>
      <c r="N251"/>
      <c r="O251"/>
      <c r="P251"/>
      <c r="Q251"/>
      <c r="R251"/>
      <c r="S251"/>
      <c r="T251"/>
    </row>
    <row r="252" spans="1:20" s="136" customFormat="1" ht="13.5" hidden="1" thickBot="1">
      <c r="A252"/>
      <c r="B252" s="10"/>
      <c r="C252" s="10"/>
      <c r="D252" s="10"/>
      <c r="E252" s="10"/>
      <c r="F252" s="10"/>
      <c r="G252" s="53"/>
      <c r="H252" s="213">
        <f>SUM(H250:H251)</f>
        <v>345876</v>
      </c>
      <c r="I252" s="210"/>
      <c r="J252" s="214">
        <f>SUM(J250:J251)</f>
        <v>0</v>
      </c>
      <c r="M252"/>
      <c r="N252"/>
      <c r="O252"/>
      <c r="P252"/>
      <c r="Q252"/>
      <c r="R252"/>
      <c r="S252"/>
      <c r="T252"/>
    </row>
    <row r="253" spans="1:20" s="136" customFormat="1" ht="12.75" hidden="1">
      <c r="A253"/>
      <c r="B253" s="10"/>
      <c r="C253" s="10"/>
      <c r="D253" s="10"/>
      <c r="E253" s="10"/>
      <c r="F253" s="10"/>
      <c r="G253" s="53"/>
      <c r="H253" s="53"/>
      <c r="I253" s="53"/>
      <c r="J253" s="53"/>
      <c r="M253"/>
      <c r="N253"/>
      <c r="O253"/>
      <c r="P253"/>
      <c r="Q253"/>
      <c r="R253"/>
      <c r="S253"/>
      <c r="T253"/>
    </row>
    <row r="254" spans="1:20" s="136" customFormat="1" ht="12.75" hidden="1">
      <c r="A254" s="10"/>
      <c r="B254" s="10"/>
      <c r="C254" s="10"/>
      <c r="D254" s="10"/>
      <c r="E254" s="10"/>
      <c r="F254" s="10"/>
      <c r="G254" s="53"/>
      <c r="H254" s="53"/>
      <c r="I254" s="53"/>
      <c r="J254" s="53"/>
      <c r="M254"/>
      <c r="N254"/>
      <c r="O254"/>
      <c r="P254"/>
      <c r="Q254"/>
      <c r="R254"/>
      <c r="S254"/>
      <c r="T254"/>
    </row>
    <row r="255" spans="1:20" s="136" customFormat="1" ht="12.75" hidden="1">
      <c r="A255" s="686"/>
      <c r="B255" s="686"/>
      <c r="C255" s="686"/>
      <c r="D255" s="686"/>
      <c r="E255" s="686"/>
      <c r="F255" s="686"/>
      <c r="G255" s="661">
        <v>2009</v>
      </c>
      <c r="H255" s="661"/>
      <c r="I255" s="661">
        <v>2008</v>
      </c>
      <c r="J255" s="661"/>
      <c r="M255"/>
      <c r="N255"/>
      <c r="O255"/>
      <c r="P255"/>
      <c r="Q255"/>
      <c r="R255"/>
      <c r="S255"/>
      <c r="T255"/>
    </row>
    <row r="256" spans="1:20" s="136" customFormat="1" ht="12.75" hidden="1">
      <c r="A256" s="662"/>
      <c r="B256" s="662"/>
      <c r="C256" s="662"/>
      <c r="D256" s="662"/>
      <c r="E256" s="662"/>
      <c r="F256" s="662"/>
      <c r="G256" s="262" t="s">
        <v>753</v>
      </c>
      <c r="H256" s="262" t="s">
        <v>413</v>
      </c>
      <c r="I256" s="262" t="s">
        <v>753</v>
      </c>
      <c r="J256" s="262" t="s">
        <v>413</v>
      </c>
      <c r="M256"/>
      <c r="N256"/>
      <c r="O256"/>
      <c r="P256"/>
      <c r="Q256"/>
      <c r="R256"/>
      <c r="S256"/>
      <c r="T256"/>
    </row>
    <row r="257" spans="1:20" s="136" customFormat="1" ht="12.75" customHeight="1" hidden="1">
      <c r="A257" s="697" t="s">
        <v>769</v>
      </c>
      <c r="B257" s="697"/>
      <c r="C257" s="697"/>
      <c r="D257" s="697"/>
      <c r="E257" s="697"/>
      <c r="F257" s="697"/>
      <c r="G257" s="264">
        <v>86000</v>
      </c>
      <c r="H257" s="264">
        <v>46640</v>
      </c>
      <c r="I257" s="262"/>
      <c r="J257" s="262"/>
      <c r="M257"/>
      <c r="N257"/>
      <c r="O257"/>
      <c r="P257"/>
      <c r="Q257"/>
      <c r="R257"/>
      <c r="S257"/>
      <c r="T257"/>
    </row>
    <row r="258" spans="1:20" s="136" customFormat="1" ht="12.75" customHeight="1" hidden="1">
      <c r="A258" s="693" t="s">
        <v>770</v>
      </c>
      <c r="B258" s="693"/>
      <c r="C258" s="693"/>
      <c r="D258" s="693"/>
      <c r="E258" s="693"/>
      <c r="F258" s="693"/>
      <c r="G258" s="264">
        <v>492137</v>
      </c>
      <c r="H258" s="264">
        <v>345876</v>
      </c>
      <c r="I258" s="262"/>
      <c r="J258" s="262"/>
      <c r="M258"/>
      <c r="N258"/>
      <c r="O258"/>
      <c r="P258"/>
      <c r="Q258"/>
      <c r="R258"/>
      <c r="S258"/>
      <c r="T258"/>
    </row>
    <row r="259" spans="1:20" s="136" customFormat="1" ht="12.75" hidden="1">
      <c r="A259" s="694" t="s">
        <v>771</v>
      </c>
      <c r="B259" s="694"/>
      <c r="C259" s="694"/>
      <c r="D259" s="694"/>
      <c r="E259" s="694"/>
      <c r="F259" s="694"/>
      <c r="G259" s="262">
        <f>SUM(G258:G258)</f>
        <v>492137</v>
      </c>
      <c r="H259" s="262">
        <f>SUM(H258:H258)</f>
        <v>345876</v>
      </c>
      <c r="I259" s="262">
        <f>SUM(I258:I258)</f>
        <v>0</v>
      </c>
      <c r="J259" s="262">
        <f>SUM(J258:J258)</f>
        <v>0</v>
      </c>
      <c r="M259"/>
      <c r="N259"/>
      <c r="O259"/>
      <c r="P259"/>
      <c r="Q259"/>
      <c r="R259"/>
      <c r="S259"/>
      <c r="T259"/>
    </row>
    <row r="260" spans="1:20" s="136" customFormat="1" ht="12.75" hidden="1">
      <c r="A260" s="10"/>
      <c r="B260" s="10"/>
      <c r="C260" s="10"/>
      <c r="D260" s="10"/>
      <c r="E260" s="10"/>
      <c r="F260" s="10"/>
      <c r="G260" s="53"/>
      <c r="H260" s="53"/>
      <c r="I260" s="53"/>
      <c r="J260" s="53"/>
      <c r="M260"/>
      <c r="N260"/>
      <c r="O260"/>
      <c r="P260"/>
      <c r="Q260"/>
      <c r="R260"/>
      <c r="S260"/>
      <c r="T260"/>
    </row>
    <row r="261" spans="1:20" s="136" customFormat="1" ht="12.75" hidden="1">
      <c r="A261" s="18" t="s">
        <v>777</v>
      </c>
      <c r="B261" s="15"/>
      <c r="C261" s="15"/>
      <c r="D261" s="15"/>
      <c r="E261" s="15"/>
      <c r="F261" s="15"/>
      <c r="G261" s="182"/>
      <c r="H261" s="182"/>
      <c r="I261" s="182"/>
      <c r="J261" s="182"/>
      <c r="M261"/>
      <c r="N261"/>
      <c r="O261"/>
      <c r="P261"/>
      <c r="Q261"/>
      <c r="R261"/>
      <c r="S261"/>
      <c r="T261"/>
    </row>
    <row r="262" spans="1:20" s="136" customFormat="1" ht="12.75" hidden="1">
      <c r="A262" s="18" t="s">
        <v>778</v>
      </c>
      <c r="B262" s="15"/>
      <c r="C262" s="15"/>
      <c r="D262" s="15"/>
      <c r="E262" s="15"/>
      <c r="F262" s="15"/>
      <c r="G262" s="182"/>
      <c r="H262" s="182"/>
      <c r="I262" s="182"/>
      <c r="J262" s="182"/>
      <c r="M262"/>
      <c r="N262"/>
      <c r="O262"/>
      <c r="P262"/>
      <c r="Q262"/>
      <c r="R262"/>
      <c r="S262"/>
      <c r="T262"/>
    </row>
    <row r="263" spans="1:20" s="136" customFormat="1" ht="12.75" hidden="1">
      <c r="A263" s="18" t="s">
        <v>781</v>
      </c>
      <c r="B263" s="15"/>
      <c r="C263" s="15"/>
      <c r="D263" s="15"/>
      <c r="E263" s="15"/>
      <c r="F263" s="15"/>
      <c r="G263" s="182"/>
      <c r="H263" s="182"/>
      <c r="I263" s="182"/>
      <c r="J263" s="182"/>
      <c r="M263"/>
      <c r="N263"/>
      <c r="O263"/>
      <c r="P263"/>
      <c r="Q263"/>
      <c r="R263"/>
      <c r="S263"/>
      <c r="T263"/>
    </row>
    <row r="264" spans="1:20" s="136" customFormat="1" ht="12.75" hidden="1">
      <c r="A264" s="18"/>
      <c r="B264" s="15"/>
      <c r="C264" s="15"/>
      <c r="D264" s="15"/>
      <c r="E264" s="15"/>
      <c r="F264" s="15"/>
      <c r="G264" s="182"/>
      <c r="H264" s="182"/>
      <c r="I264" s="182"/>
      <c r="J264" s="182"/>
      <c r="M264"/>
      <c r="N264"/>
      <c r="O264"/>
      <c r="P264"/>
      <c r="Q264"/>
      <c r="R264"/>
      <c r="S264"/>
      <c r="T264"/>
    </row>
    <row r="265" spans="1:20" s="136" customFormat="1" ht="12.75" hidden="1">
      <c r="A265" s="10" t="s">
        <v>782</v>
      </c>
      <c r="B265" s="10"/>
      <c r="C265" s="10"/>
      <c r="D265" s="10"/>
      <c r="E265" s="10"/>
      <c r="F265" s="10"/>
      <c r="G265" s="53"/>
      <c r="H265" s="53"/>
      <c r="I265" s="53"/>
      <c r="J265" s="53"/>
      <c r="M265"/>
      <c r="N265"/>
      <c r="O265"/>
      <c r="P265"/>
      <c r="Q265"/>
      <c r="R265"/>
      <c r="S265"/>
      <c r="T265"/>
    </row>
    <row r="266" spans="1:20" s="136" customFormat="1" ht="12.75" hidden="1">
      <c r="A266" s="10" t="s">
        <v>470</v>
      </c>
      <c r="B266" s="10"/>
      <c r="C266" s="10"/>
      <c r="D266" s="10"/>
      <c r="E266" s="10"/>
      <c r="F266" s="10"/>
      <c r="G266" s="53"/>
      <c r="H266" s="53"/>
      <c r="I266" s="53"/>
      <c r="J266" s="53"/>
      <c r="M266"/>
      <c r="N266"/>
      <c r="O266"/>
      <c r="P266"/>
      <c r="Q266"/>
      <c r="R266"/>
      <c r="S266"/>
      <c r="T266"/>
    </row>
    <row r="267" spans="1:20" s="136" customFormat="1" ht="12.75" hidden="1">
      <c r="A267" s="10"/>
      <c r="B267" s="10"/>
      <c r="C267" s="10"/>
      <c r="D267" s="10"/>
      <c r="E267" s="10"/>
      <c r="F267" s="10"/>
      <c r="G267" s="53"/>
      <c r="H267" s="53"/>
      <c r="I267" s="53"/>
      <c r="J267" s="53"/>
      <c r="M267"/>
      <c r="N267"/>
      <c r="O267"/>
      <c r="P267"/>
      <c r="Q267"/>
      <c r="R267"/>
      <c r="S267"/>
      <c r="T267"/>
    </row>
    <row r="268" spans="1:20" s="136" customFormat="1" ht="12.75" customHeight="1" hidden="1">
      <c r="A268" s="698" t="s">
        <v>555</v>
      </c>
      <c r="B268" s="698"/>
      <c r="C268" s="698"/>
      <c r="D268" s="698"/>
      <c r="E268" s="698"/>
      <c r="F268" s="698"/>
      <c r="G268" s="698"/>
      <c r="H268" s="262"/>
      <c r="I268" s="53"/>
      <c r="J268" s="53"/>
      <c r="M268"/>
      <c r="N268"/>
      <c r="O268"/>
      <c r="P268"/>
      <c r="Q268"/>
      <c r="R268"/>
      <c r="S268"/>
      <c r="T268"/>
    </row>
    <row r="269" spans="1:20" s="136" customFormat="1" ht="12.75" customHeight="1" hidden="1">
      <c r="A269" s="699" t="s">
        <v>556</v>
      </c>
      <c r="B269" s="699"/>
      <c r="C269" s="699"/>
      <c r="D269" s="699"/>
      <c r="E269" s="699"/>
      <c r="F269" s="699"/>
      <c r="G269" s="699"/>
      <c r="H269" s="262"/>
      <c r="I269" s="53"/>
      <c r="J269" s="53"/>
      <c r="M269"/>
      <c r="N269"/>
      <c r="O269"/>
      <c r="P269"/>
      <c r="Q269"/>
      <c r="R269"/>
      <c r="S269"/>
      <c r="T269"/>
    </row>
    <row r="270" spans="1:20" s="136" customFormat="1" ht="12.75" customHeight="1" hidden="1">
      <c r="A270" s="699" t="s">
        <v>758</v>
      </c>
      <c r="B270" s="699"/>
      <c r="C270" s="699"/>
      <c r="D270" s="699"/>
      <c r="E270" s="699"/>
      <c r="F270" s="699"/>
      <c r="G270" s="699"/>
      <c r="H270" s="262"/>
      <c r="I270" s="53"/>
      <c r="J270" s="53"/>
      <c r="M270"/>
      <c r="N270"/>
      <c r="O270"/>
      <c r="P270"/>
      <c r="Q270"/>
      <c r="R270"/>
      <c r="S270"/>
      <c r="T270"/>
    </row>
    <row r="271" spans="1:20" s="136" customFormat="1" ht="12.75" customHeight="1" hidden="1">
      <c r="A271" s="699" t="s">
        <v>783</v>
      </c>
      <c r="B271" s="699"/>
      <c r="C271" s="699"/>
      <c r="D271" s="699"/>
      <c r="E271" s="699"/>
      <c r="F271" s="699"/>
      <c r="G271" s="699"/>
      <c r="H271" s="262"/>
      <c r="I271" s="53"/>
      <c r="J271" s="53"/>
      <c r="M271"/>
      <c r="N271"/>
      <c r="O271"/>
      <c r="P271"/>
      <c r="Q271"/>
      <c r="R271"/>
      <c r="S271"/>
      <c r="T271"/>
    </row>
    <row r="272" spans="1:20" s="136" customFormat="1" ht="12.75" customHeight="1" hidden="1">
      <c r="A272" s="699" t="s">
        <v>760</v>
      </c>
      <c r="B272" s="699"/>
      <c r="C272" s="699"/>
      <c r="D272" s="699"/>
      <c r="E272" s="699"/>
      <c r="F272" s="699"/>
      <c r="G272" s="699"/>
      <c r="H272" s="262"/>
      <c r="I272" s="53"/>
      <c r="J272" s="53"/>
      <c r="M272"/>
      <c r="N272"/>
      <c r="O272"/>
      <c r="P272"/>
      <c r="Q272"/>
      <c r="R272"/>
      <c r="S272"/>
      <c r="T272"/>
    </row>
    <row r="273" spans="1:20" s="136" customFormat="1" ht="12.75" customHeight="1" hidden="1">
      <c r="A273" s="699" t="s">
        <v>784</v>
      </c>
      <c r="B273" s="699"/>
      <c r="C273" s="699"/>
      <c r="D273" s="699"/>
      <c r="E273" s="699"/>
      <c r="F273" s="699"/>
      <c r="G273" s="699"/>
      <c r="H273" s="263">
        <f>H269-H270+H271+H272</f>
        <v>0</v>
      </c>
      <c r="I273"/>
      <c r="J273" s="10"/>
      <c r="M273"/>
      <c r="N273"/>
      <c r="O273"/>
      <c r="P273"/>
      <c r="Q273"/>
      <c r="R273"/>
      <c r="S273"/>
      <c r="T273"/>
    </row>
    <row r="274" spans="1:20" s="136" customFormat="1" ht="12.75" customHeight="1" hidden="1">
      <c r="A274" s="698" t="s">
        <v>554</v>
      </c>
      <c r="B274" s="698"/>
      <c r="C274" s="698"/>
      <c r="D274" s="698"/>
      <c r="E274" s="698"/>
      <c r="F274" s="698"/>
      <c r="G274" s="698"/>
      <c r="H274" s="124"/>
      <c r="I274"/>
      <c r="J274" s="10"/>
      <c r="M274"/>
      <c r="N274"/>
      <c r="O274"/>
      <c r="P274"/>
      <c r="Q274"/>
      <c r="R274"/>
      <c r="S274"/>
      <c r="T274"/>
    </row>
    <row r="275" spans="1:8" ht="12.75" customHeight="1" hidden="1">
      <c r="A275" s="698" t="s">
        <v>762</v>
      </c>
      <c r="B275" s="698"/>
      <c r="C275" s="698"/>
      <c r="D275" s="698"/>
      <c r="E275" s="698"/>
      <c r="F275" s="698"/>
      <c r="G275" s="698"/>
      <c r="H275" s="263">
        <f>H274-H268</f>
        <v>0</v>
      </c>
    </row>
    <row r="276" spans="1:10" ht="12.75" customHeight="1" hidden="1">
      <c r="A276" s="15"/>
      <c r="B276" s="10"/>
      <c r="C276" s="10"/>
      <c r="D276" s="10"/>
      <c r="E276" s="10"/>
      <c r="F276" s="10"/>
      <c r="G276" s="53"/>
      <c r="H276" s="53"/>
      <c r="I276" s="53"/>
      <c r="J276" s="53"/>
    </row>
    <row r="277" spans="1:10" ht="12.75" customHeight="1" hidden="1">
      <c r="A277" s="10"/>
      <c r="B277" s="10"/>
      <c r="C277" s="10"/>
      <c r="D277" s="10"/>
      <c r="E277" s="159" t="s">
        <v>785</v>
      </c>
      <c r="F277" s="10"/>
      <c r="G277" s="53"/>
      <c r="H277" s="53"/>
      <c r="I277" s="53"/>
      <c r="J277" s="53"/>
    </row>
    <row r="278" spans="1:10" ht="12.75" hidden="1">
      <c r="A278" s="10"/>
      <c r="B278" s="10"/>
      <c r="C278" s="10"/>
      <c r="D278" s="10"/>
      <c r="E278" s="10"/>
      <c r="F278" s="10"/>
      <c r="G278" s="53"/>
      <c r="H278" s="53"/>
      <c r="I278" s="53"/>
      <c r="J278" s="53"/>
    </row>
    <row r="279" spans="1:6" ht="12.75" hidden="1">
      <c r="A279" s="10" t="s">
        <v>786</v>
      </c>
      <c r="F279" s="2"/>
    </row>
    <row r="280" spans="1:10" ht="12.75" hidden="1">
      <c r="A280" s="10" t="s">
        <v>787</v>
      </c>
      <c r="F280" s="146"/>
      <c r="G280" s="146"/>
      <c r="H280" s="146"/>
      <c r="I280" s="146"/>
      <c r="J280" s="16"/>
    </row>
    <row r="281" spans="1:10" ht="12.75" hidden="1">
      <c r="A281" s="18" t="s">
        <v>788</v>
      </c>
      <c r="B281" s="18"/>
      <c r="C281" s="18"/>
      <c r="D281" s="18"/>
      <c r="E281" s="18"/>
      <c r="F281" s="18"/>
      <c r="G281" s="18"/>
      <c r="H281" s="18"/>
      <c r="I281" s="18"/>
      <c r="J281" s="15"/>
    </row>
    <row r="282" spans="1:10" ht="12.75" hidden="1">
      <c r="A282" s="18" t="s">
        <v>557</v>
      </c>
      <c r="B282" s="18"/>
      <c r="C282" s="18"/>
      <c r="D282" s="18"/>
      <c r="E282" s="18"/>
      <c r="F282" s="18"/>
      <c r="G282" s="18"/>
      <c r="H282" s="18"/>
      <c r="I282" s="18"/>
      <c r="J282" s="15"/>
    </row>
    <row r="283" spans="1:10" ht="12.75" hidden="1">
      <c r="A283" s="18" t="s">
        <v>789</v>
      </c>
      <c r="B283" s="18"/>
      <c r="C283" s="18"/>
      <c r="D283" s="18"/>
      <c r="E283" s="18"/>
      <c r="F283" s="18"/>
      <c r="G283" s="18"/>
      <c r="H283" s="18"/>
      <c r="I283" s="18"/>
      <c r="J283" s="15"/>
    </row>
    <row r="284" spans="1:10" ht="12.75" hidden="1">
      <c r="A284" s="18" t="s">
        <v>790</v>
      </c>
      <c r="B284" s="18"/>
      <c r="C284" s="18"/>
      <c r="D284" s="18"/>
      <c r="E284" s="18"/>
      <c r="F284" s="18"/>
      <c r="G284" s="18"/>
      <c r="H284" s="18"/>
      <c r="I284" s="18"/>
      <c r="J284" s="15"/>
    </row>
    <row r="285" spans="1:10" ht="12.75" hidden="1">
      <c r="A285" s="18" t="s">
        <v>791</v>
      </c>
      <c r="B285" s="18"/>
      <c r="C285" s="18"/>
      <c r="D285" s="18"/>
      <c r="E285" s="18"/>
      <c r="F285" s="18"/>
      <c r="G285" s="18"/>
      <c r="H285" s="18"/>
      <c r="I285" s="18"/>
      <c r="J285" s="15"/>
    </row>
    <row r="286" spans="1:12" ht="12.75" customHeight="1" hidden="1">
      <c r="A286" s="701" t="s">
        <v>738</v>
      </c>
      <c r="B286" s="701"/>
      <c r="C286" s="689" t="s">
        <v>739</v>
      </c>
      <c r="D286" s="689"/>
      <c r="E286" s="689"/>
      <c r="F286" s="165" t="s">
        <v>740</v>
      </c>
      <c r="G286" s="689" t="s">
        <v>792</v>
      </c>
      <c r="H286" s="690" t="s">
        <v>742</v>
      </c>
      <c r="I286" s="691" t="s">
        <v>558</v>
      </c>
      <c r="J286" s="165" t="s">
        <v>740</v>
      </c>
      <c r="K286"/>
      <c r="L286"/>
    </row>
    <row r="287" spans="1:12" ht="102" hidden="1">
      <c r="A287" s="701"/>
      <c r="B287" s="701"/>
      <c r="C287" s="248" t="s">
        <v>744</v>
      </c>
      <c r="D287" s="248" t="s">
        <v>745</v>
      </c>
      <c r="E287" s="248" t="s">
        <v>746</v>
      </c>
      <c r="F287" s="265">
        <v>40178</v>
      </c>
      <c r="G287" s="689"/>
      <c r="H287" s="690"/>
      <c r="I287" s="691"/>
      <c r="J287" s="250">
        <v>40543</v>
      </c>
      <c r="K287"/>
      <c r="L287"/>
    </row>
    <row r="288" spans="1:12" ht="12.75" customHeight="1" hidden="1">
      <c r="A288" s="700" t="s">
        <v>747</v>
      </c>
      <c r="B288" s="700"/>
      <c r="C288" s="700"/>
      <c r="D288" s="700"/>
      <c r="E288" s="700"/>
      <c r="F288" s="219">
        <f>SUM(F289:F294)</f>
        <v>0</v>
      </c>
      <c r="G288" s="219">
        <f>SUM(G289:G294)</f>
        <v>0</v>
      </c>
      <c r="H288" s="266">
        <f>SUM(H289:H294)</f>
        <v>0</v>
      </c>
      <c r="I288" s="219">
        <f>SUM(I289:I294)</f>
        <v>0</v>
      </c>
      <c r="J288" s="219">
        <f>SUM(J289:J294)</f>
        <v>0</v>
      </c>
      <c r="K288" s="267"/>
      <c r="L288" s="268"/>
    </row>
    <row r="289" spans="1:12" ht="12.75" customHeight="1" hidden="1">
      <c r="A289" s="702" t="s">
        <v>748</v>
      </c>
      <c r="B289" s="702"/>
      <c r="C289" s="205" t="s">
        <v>793</v>
      </c>
      <c r="D289" s="269">
        <v>39859</v>
      </c>
      <c r="E289" s="269" t="s">
        <v>794</v>
      </c>
      <c r="F289" s="270">
        <v>0</v>
      </c>
      <c r="G289" s="271"/>
      <c r="H289" s="272">
        <v>0</v>
      </c>
      <c r="I289" s="271"/>
      <c r="J289" s="190">
        <f aca="true" t="shared" si="0" ref="J289:J294">SUM(F289:I289)</f>
        <v>0</v>
      </c>
      <c r="K289" s="273"/>
      <c r="L289" s="274"/>
    </row>
    <row r="290" spans="1:12" ht="12.75" customHeight="1" hidden="1">
      <c r="A290" s="702" t="s">
        <v>751</v>
      </c>
      <c r="B290" s="702"/>
      <c r="C290" s="261">
        <v>39209</v>
      </c>
      <c r="D290" s="269">
        <v>39891</v>
      </c>
      <c r="E290" s="269" t="s">
        <v>795</v>
      </c>
      <c r="F290" s="270">
        <v>0</v>
      </c>
      <c r="G290" s="271"/>
      <c r="H290" s="272">
        <v>0</v>
      </c>
      <c r="I290" s="271"/>
      <c r="J290" s="190">
        <f t="shared" si="0"/>
        <v>0</v>
      </c>
      <c r="K290" s="273"/>
      <c r="L290" s="274"/>
    </row>
    <row r="291" spans="1:12" ht="12.75" customHeight="1" hidden="1">
      <c r="A291" s="702" t="s">
        <v>629</v>
      </c>
      <c r="B291" s="702"/>
      <c r="C291" s="261">
        <v>39268</v>
      </c>
      <c r="D291" s="269">
        <v>40045</v>
      </c>
      <c r="E291" s="269" t="s">
        <v>796</v>
      </c>
      <c r="F291" s="270">
        <v>0</v>
      </c>
      <c r="G291" s="271"/>
      <c r="H291" s="272">
        <v>0</v>
      </c>
      <c r="I291" s="271"/>
      <c r="J291" s="190">
        <f t="shared" si="0"/>
        <v>0</v>
      </c>
      <c r="K291" s="273"/>
      <c r="L291" s="274"/>
    </row>
    <row r="292" spans="1:12" ht="12.75" customHeight="1" hidden="1">
      <c r="A292" s="702" t="s">
        <v>630</v>
      </c>
      <c r="B292" s="702"/>
      <c r="C292" s="261">
        <v>37303</v>
      </c>
      <c r="D292" s="269">
        <v>40162</v>
      </c>
      <c r="E292" s="269" t="s">
        <v>797</v>
      </c>
      <c r="F292" s="270">
        <v>0</v>
      </c>
      <c r="G292" s="271"/>
      <c r="H292" s="272">
        <v>0</v>
      </c>
      <c r="I292" s="271"/>
      <c r="J292" s="190">
        <f t="shared" si="0"/>
        <v>0</v>
      </c>
      <c r="K292" s="273"/>
      <c r="L292" s="274"/>
    </row>
    <row r="293" spans="1:10" ht="12.75" customHeight="1" hidden="1">
      <c r="A293" s="702" t="s">
        <v>798</v>
      </c>
      <c r="B293" s="702"/>
      <c r="C293" s="261">
        <v>37697</v>
      </c>
      <c r="D293" s="269">
        <v>39967</v>
      </c>
      <c r="E293" s="269" t="s">
        <v>799</v>
      </c>
      <c r="F293" s="270">
        <v>0</v>
      </c>
      <c r="G293" s="271"/>
      <c r="H293" s="272">
        <v>0</v>
      </c>
      <c r="I293" s="271"/>
      <c r="J293" s="190">
        <f t="shared" si="0"/>
        <v>0</v>
      </c>
    </row>
    <row r="294" spans="1:10" ht="12.75" customHeight="1" hidden="1">
      <c r="A294" s="702" t="s">
        <v>800</v>
      </c>
      <c r="B294" s="702"/>
      <c r="C294" s="261">
        <v>38417</v>
      </c>
      <c r="D294" s="269">
        <v>40132</v>
      </c>
      <c r="E294" s="269" t="s">
        <v>801</v>
      </c>
      <c r="F294" s="270">
        <v>0</v>
      </c>
      <c r="G294" s="271"/>
      <c r="H294" s="272">
        <v>0</v>
      </c>
      <c r="I294" s="271"/>
      <c r="J294" s="190">
        <f t="shared" si="0"/>
        <v>0</v>
      </c>
    </row>
    <row r="295" spans="1:10" ht="12.75">
      <c r="A295" s="275"/>
      <c r="B295" s="275"/>
      <c r="C295" s="276"/>
      <c r="D295" s="277"/>
      <c r="E295" s="277"/>
      <c r="F295" s="278"/>
      <c r="G295" s="259"/>
      <c r="H295" s="259"/>
      <c r="I295" s="279"/>
      <c r="J295" s="259"/>
    </row>
    <row r="296" spans="1:10" ht="12.75">
      <c r="A296" s="10" t="s">
        <v>700</v>
      </c>
      <c r="B296" s="275"/>
      <c r="C296" s="276"/>
      <c r="D296" s="277"/>
      <c r="E296" s="277"/>
      <c r="F296" s="278"/>
      <c r="G296" s="259"/>
      <c r="H296" s="259"/>
      <c r="I296" s="259"/>
      <c r="J296" s="259"/>
    </row>
    <row r="297" spans="1:10" ht="12.75">
      <c r="A297" s="430" t="s">
        <v>659</v>
      </c>
      <c r="B297" s="10"/>
      <c r="C297" s="10"/>
      <c r="D297" s="277"/>
      <c r="E297" s="277"/>
      <c r="F297" s="278"/>
      <c r="G297" s="259"/>
      <c r="H297" s="252"/>
      <c r="I297" s="4">
        <v>2014</v>
      </c>
      <c r="J297" s="4">
        <v>2013</v>
      </c>
    </row>
    <row r="298" spans="1:10" ht="12.75">
      <c r="A298" s="10"/>
      <c r="B298" s="10"/>
      <c r="C298" s="10"/>
      <c r="D298" s="10"/>
      <c r="E298" s="10"/>
      <c r="F298" s="10"/>
      <c r="G298" s="53"/>
      <c r="H298" s="53"/>
      <c r="I298" s="215" t="s">
        <v>614</v>
      </c>
      <c r="J298" s="215" t="s">
        <v>614</v>
      </c>
    </row>
    <row r="299" spans="1:10" ht="12.75">
      <c r="A299" s="1"/>
      <c r="B299" t="s">
        <v>559</v>
      </c>
      <c r="C299" s="1"/>
      <c r="D299" s="1"/>
      <c r="E299" s="10"/>
      <c r="F299" s="10"/>
      <c r="G299" s="53"/>
      <c r="I299" s="212">
        <f>pasivs!E32</f>
        <v>229369</v>
      </c>
      <c r="J299" s="380">
        <f>pasivs!F32</f>
        <v>229369</v>
      </c>
    </row>
    <row r="300" spans="1:10" ht="13.5" thickBot="1">
      <c r="A300" s="1"/>
      <c r="B300" s="14" t="s">
        <v>535</v>
      </c>
      <c r="C300" s="10"/>
      <c r="D300" s="10"/>
      <c r="E300" s="10"/>
      <c r="F300" s="10"/>
      <c r="G300" s="53"/>
      <c r="I300" s="412">
        <f>I299</f>
        <v>229369</v>
      </c>
      <c r="J300" s="413">
        <f>J299</f>
        <v>229369</v>
      </c>
    </row>
    <row r="301" spans="2:7" ht="13.5" thickTop="1">
      <c r="B301" s="10"/>
      <c r="C301" s="334"/>
      <c r="D301" s="10"/>
      <c r="E301" s="10"/>
      <c r="F301" s="10"/>
      <c r="G301" s="53"/>
    </row>
    <row r="302" spans="2:7" ht="12.75" hidden="1">
      <c r="B302" s="10"/>
      <c r="C302" s="10"/>
      <c r="D302" s="10"/>
      <c r="E302" s="10"/>
      <c r="F302" s="10"/>
      <c r="G302" s="53"/>
    </row>
    <row r="303" spans="2:10" ht="12.75" hidden="1">
      <c r="B303" s="10"/>
      <c r="C303" s="10"/>
      <c r="D303" s="10"/>
      <c r="E303" s="10"/>
      <c r="F303" s="10"/>
      <c r="G303" s="53"/>
      <c r="H303" s="53"/>
      <c r="I303" s="53"/>
      <c r="J303" s="53"/>
    </row>
    <row r="304" spans="1:10" ht="12.75" hidden="1">
      <c r="A304" s="10"/>
      <c r="B304" s="10"/>
      <c r="C304" s="10"/>
      <c r="D304" s="10"/>
      <c r="E304" s="10"/>
      <c r="F304" s="10"/>
      <c r="G304" s="53"/>
      <c r="H304" s="53"/>
      <c r="I304" s="53"/>
      <c r="J304" s="53"/>
    </row>
    <row r="305" spans="1:10" ht="12.75" hidden="1">
      <c r="A305" s="686"/>
      <c r="B305" s="686"/>
      <c r="C305" s="686"/>
      <c r="D305" s="686"/>
      <c r="E305" s="686"/>
      <c r="F305" s="686"/>
      <c r="G305" s="661">
        <v>2012</v>
      </c>
      <c r="H305" s="661"/>
      <c r="I305" s="661">
        <v>2011</v>
      </c>
      <c r="J305" s="661"/>
    </row>
    <row r="306" spans="1:20" s="136" customFormat="1" ht="12.75" hidden="1">
      <c r="A306" s="662"/>
      <c r="B306" s="662"/>
      <c r="C306" s="662"/>
      <c r="D306" s="662"/>
      <c r="E306" s="662"/>
      <c r="F306" s="662"/>
      <c r="G306" s="262" t="s">
        <v>753</v>
      </c>
      <c r="H306" s="262" t="s">
        <v>413</v>
      </c>
      <c r="I306" s="262" t="s">
        <v>753</v>
      </c>
      <c r="J306" s="262" t="s">
        <v>413</v>
      </c>
      <c r="M306"/>
      <c r="N306"/>
      <c r="O306"/>
      <c r="P306"/>
      <c r="Q306"/>
      <c r="R306"/>
      <c r="S306"/>
      <c r="T306"/>
    </row>
    <row r="307" spans="1:20" s="136" customFormat="1" ht="18.75" customHeight="1" hidden="1">
      <c r="A307" s="697" t="s">
        <v>772</v>
      </c>
      <c r="B307" s="697"/>
      <c r="C307" s="697"/>
      <c r="D307" s="697"/>
      <c r="E307" s="697"/>
      <c r="F307" s="697"/>
      <c r="G307" s="264"/>
      <c r="H307" s="264">
        <v>83761</v>
      </c>
      <c r="I307" s="264"/>
      <c r="J307" s="264">
        <v>115500</v>
      </c>
      <c r="M307"/>
      <c r="N307"/>
      <c r="O307"/>
      <c r="P307"/>
      <c r="Q307"/>
      <c r="R307"/>
      <c r="S307"/>
      <c r="T307"/>
    </row>
    <row r="308" spans="1:20" s="136" customFormat="1" ht="12.75" customHeight="1" hidden="1">
      <c r="A308" s="693" t="s">
        <v>802</v>
      </c>
      <c r="B308" s="693"/>
      <c r="C308" s="693"/>
      <c r="D308" s="693"/>
      <c r="E308" s="693"/>
      <c r="F308" s="693"/>
      <c r="G308" s="264"/>
      <c r="H308" s="264"/>
      <c r="I308" s="264"/>
      <c r="J308" s="264"/>
      <c r="M308"/>
      <c r="N308"/>
      <c r="O308"/>
      <c r="P308"/>
      <c r="Q308"/>
      <c r="R308"/>
      <c r="S308"/>
      <c r="T308"/>
    </row>
    <row r="309" spans="1:20" s="136" customFormat="1" ht="12.75" hidden="1">
      <c r="A309" s="694" t="s">
        <v>560</v>
      </c>
      <c r="B309" s="694"/>
      <c r="C309" s="694"/>
      <c r="D309" s="694"/>
      <c r="E309" s="694"/>
      <c r="F309" s="694"/>
      <c r="G309" s="262">
        <f>SUM(G308:G308)</f>
        <v>0</v>
      </c>
      <c r="H309" s="262">
        <v>123761</v>
      </c>
      <c r="I309" s="262">
        <f>SUM(I308:I308)</f>
        <v>0</v>
      </c>
      <c r="J309" s="262">
        <v>133496</v>
      </c>
      <c r="M309"/>
      <c r="N309"/>
      <c r="O309"/>
      <c r="P309"/>
      <c r="Q309"/>
      <c r="R309"/>
      <c r="S309"/>
      <c r="T309"/>
    </row>
    <row r="310" spans="1:20" s="136" customFormat="1" ht="12.75" hidden="1">
      <c r="A310" s="275"/>
      <c r="B310" s="275"/>
      <c r="C310" s="276"/>
      <c r="D310" s="277"/>
      <c r="E310" s="277"/>
      <c r="F310" s="278"/>
      <c r="G310" s="259"/>
      <c r="H310" s="259"/>
      <c r="I310" s="259"/>
      <c r="J310" s="259"/>
      <c r="M310"/>
      <c r="N310"/>
      <c r="O310"/>
      <c r="P310"/>
      <c r="Q310"/>
      <c r="R310"/>
      <c r="S310"/>
      <c r="T310"/>
    </row>
    <row r="311" spans="1:20" s="136" customFormat="1" ht="12.75" hidden="1">
      <c r="A311"/>
      <c r="B311" s="10"/>
      <c r="C311" s="10"/>
      <c r="D311" s="10"/>
      <c r="E311" s="10"/>
      <c r="F311" s="10"/>
      <c r="G311" s="10"/>
      <c r="H311" s="53"/>
      <c r="I311" s="14"/>
      <c r="J311" s="172"/>
      <c r="M311"/>
      <c r="N311"/>
      <c r="O311"/>
      <c r="P311"/>
      <c r="Q311"/>
      <c r="R311"/>
      <c r="S311"/>
      <c r="T311"/>
    </row>
    <row r="312" spans="1:20" s="136" customFormat="1" ht="12.75" hidden="1">
      <c r="A312" s="10" t="s">
        <v>803</v>
      </c>
      <c r="B312"/>
      <c r="C312"/>
      <c r="D312"/>
      <c r="E312"/>
      <c r="F312" s="2"/>
      <c r="G312"/>
      <c r="H312"/>
      <c r="I312"/>
      <c r="J312" s="149"/>
      <c r="M312"/>
      <c r="N312"/>
      <c r="O312"/>
      <c r="P312"/>
      <c r="Q312"/>
      <c r="R312"/>
      <c r="S312"/>
      <c r="T312"/>
    </row>
    <row r="313" spans="1:20" s="136" customFormat="1" ht="12.75" hidden="1">
      <c r="A313" s="10" t="s">
        <v>472</v>
      </c>
      <c r="B313"/>
      <c r="C313"/>
      <c r="D313"/>
      <c r="E313" s="146"/>
      <c r="F313" s="146"/>
      <c r="G313" s="146"/>
      <c r="H313" s="146"/>
      <c r="I313" s="146"/>
      <c r="J313" s="16"/>
      <c r="M313"/>
      <c r="N313"/>
      <c r="O313"/>
      <c r="P313"/>
      <c r="Q313"/>
      <c r="R313"/>
      <c r="S313"/>
      <c r="T313"/>
    </row>
    <row r="314" spans="1:20" s="136" customFormat="1" ht="12.75" hidden="1">
      <c r="A314" s="10"/>
      <c r="B314"/>
      <c r="C314"/>
      <c r="D314"/>
      <c r="E314"/>
      <c r="F314"/>
      <c r="G314"/>
      <c r="H314" s="170">
        <v>2009</v>
      </c>
      <c r="I314" s="99"/>
      <c r="J314" s="170">
        <v>2008</v>
      </c>
      <c r="M314"/>
      <c r="N314"/>
      <c r="O314"/>
      <c r="P314"/>
      <c r="Q314"/>
      <c r="R314"/>
      <c r="S314"/>
      <c r="T314"/>
    </row>
    <row r="315" spans="1:20" s="136" customFormat="1" ht="12.75" hidden="1">
      <c r="A315" s="10"/>
      <c r="B315"/>
      <c r="C315"/>
      <c r="D315"/>
      <c r="E315"/>
      <c r="F315"/>
      <c r="G315"/>
      <c r="H315" s="171" t="s">
        <v>413</v>
      </c>
      <c r="I315" s="99"/>
      <c r="J315" s="171" t="s">
        <v>413</v>
      </c>
      <c r="M315"/>
      <c r="N315"/>
      <c r="O315"/>
      <c r="P315"/>
      <c r="Q315"/>
      <c r="R315"/>
      <c r="S315"/>
      <c r="T315"/>
    </row>
    <row r="316" spans="1:20" s="136" customFormat="1" ht="12.75" hidden="1">
      <c r="A316"/>
      <c r="B316"/>
      <c r="C316"/>
      <c r="D316"/>
      <c r="E316"/>
      <c r="F316"/>
      <c r="G316"/>
      <c r="H316" s="237"/>
      <c r="I316" s="2"/>
      <c r="J316" s="280"/>
      <c r="M316"/>
      <c r="N316"/>
      <c r="O316"/>
      <c r="P316"/>
      <c r="Q316"/>
      <c r="R316"/>
      <c r="S316"/>
      <c r="T316"/>
    </row>
    <row r="317" spans="1:20" s="136" customFormat="1" ht="12.75" hidden="1">
      <c r="A317"/>
      <c r="B317"/>
      <c r="C317"/>
      <c r="D317"/>
      <c r="E317"/>
      <c r="F317"/>
      <c r="G317"/>
      <c r="H317" s="183"/>
      <c r="I317" s="2"/>
      <c r="J317" s="166">
        <v>1506</v>
      </c>
      <c r="M317"/>
      <c r="N317"/>
      <c r="O317"/>
      <c r="P317"/>
      <c r="Q317"/>
      <c r="R317"/>
      <c r="S317"/>
      <c r="T317"/>
    </row>
    <row r="318" spans="1:20" s="136" customFormat="1" ht="12.75" hidden="1">
      <c r="A318"/>
      <c r="B318"/>
      <c r="C318"/>
      <c r="D318"/>
      <c r="E318"/>
      <c r="F318"/>
      <c r="G318"/>
      <c r="H318" s="183"/>
      <c r="I318" s="2"/>
      <c r="J318" s="53"/>
      <c r="M318"/>
      <c r="N318"/>
      <c r="O318"/>
      <c r="P318"/>
      <c r="Q318"/>
      <c r="R318"/>
      <c r="S318"/>
      <c r="T318"/>
    </row>
    <row r="319" spans="1:20" s="136" customFormat="1" ht="13.5" hidden="1" thickBot="1">
      <c r="A319"/>
      <c r="B319" s="10"/>
      <c r="C319" s="10"/>
      <c r="D319" s="10"/>
      <c r="E319" s="10"/>
      <c r="F319" s="10"/>
      <c r="G319" s="10"/>
      <c r="H319" s="238">
        <f>SUM(H316:H316)</f>
        <v>0</v>
      </c>
      <c r="I319" s="14"/>
      <c r="J319" s="238">
        <f>SUM(J317:J318)</f>
        <v>1506</v>
      </c>
      <c r="M319"/>
      <c r="N319"/>
      <c r="O319"/>
      <c r="P319"/>
      <c r="Q319"/>
      <c r="R319"/>
      <c r="S319"/>
      <c r="T319"/>
    </row>
    <row r="320" spans="1:20" s="136" customFormat="1" ht="12.75" hidden="1">
      <c r="A320"/>
      <c r="B320" s="10"/>
      <c r="C320" s="10"/>
      <c r="D320" s="10"/>
      <c r="E320" s="10"/>
      <c r="F320" s="10"/>
      <c r="G320" s="10"/>
      <c r="H320" s="53"/>
      <c r="I320" s="14"/>
      <c r="J320" s="53"/>
      <c r="M320"/>
      <c r="N320"/>
      <c r="O320"/>
      <c r="P320"/>
      <c r="Q320"/>
      <c r="R320"/>
      <c r="S320"/>
      <c r="T320"/>
    </row>
    <row r="321" spans="1:20" s="136" customFormat="1" ht="12.75">
      <c r="A321" s="10" t="s">
        <v>702</v>
      </c>
      <c r="B321"/>
      <c r="C321"/>
      <c r="D321"/>
      <c r="E321"/>
      <c r="F321"/>
      <c r="G321"/>
      <c r="H321"/>
      <c r="I321"/>
      <c r="J321" s="10"/>
      <c r="M321"/>
      <c r="N321"/>
      <c r="O321"/>
      <c r="P321"/>
      <c r="Q321"/>
      <c r="R321"/>
      <c r="S321"/>
      <c r="T321"/>
    </row>
    <row r="322" spans="1:20" s="136" customFormat="1" ht="12.75">
      <c r="A322" s="200" t="s">
        <v>473</v>
      </c>
      <c r="B322" s="10"/>
      <c r="C322" s="10"/>
      <c r="D322" s="10"/>
      <c r="E322" s="10"/>
      <c r="F322" s="10"/>
      <c r="G322" s="10"/>
      <c r="H322" s="199"/>
      <c r="I322" s="14"/>
      <c r="J322" s="14"/>
      <c r="M322"/>
      <c r="N322"/>
      <c r="O322"/>
      <c r="P322"/>
      <c r="Q322"/>
      <c r="R322"/>
      <c r="S322"/>
      <c r="T322"/>
    </row>
    <row r="323" spans="1:20" s="136" customFormat="1" ht="12.75">
      <c r="A323" s="10"/>
      <c r="B323" s="10"/>
      <c r="C323" s="10"/>
      <c r="D323" s="10"/>
      <c r="E323" s="10"/>
      <c r="F323" s="10"/>
      <c r="G323" s="10"/>
      <c r="H323" s="199"/>
      <c r="I323" s="4">
        <v>2014</v>
      </c>
      <c r="J323" s="4">
        <v>2013</v>
      </c>
      <c r="M323"/>
      <c r="N323"/>
      <c r="O323"/>
      <c r="P323"/>
      <c r="Q323"/>
      <c r="R323"/>
      <c r="S323"/>
      <c r="T323"/>
    </row>
    <row r="324" spans="1:20" s="136" customFormat="1" ht="12.75">
      <c r="A324"/>
      <c r="B324"/>
      <c r="C324"/>
      <c r="D324"/>
      <c r="E324"/>
      <c r="F324"/>
      <c r="G324"/>
      <c r="I324" s="215" t="s">
        <v>614</v>
      </c>
      <c r="J324" s="215" t="s">
        <v>614</v>
      </c>
      <c r="M324"/>
      <c r="N324"/>
      <c r="O324"/>
      <c r="P324"/>
      <c r="Q324"/>
      <c r="R324"/>
      <c r="S324"/>
      <c r="T324"/>
    </row>
    <row r="325" spans="1:20" s="136" customFormat="1" ht="12.75">
      <c r="A325"/>
      <c r="B325" t="s">
        <v>804</v>
      </c>
      <c r="C325"/>
      <c r="D325"/>
      <c r="E325"/>
      <c r="F325"/>
      <c r="G325"/>
      <c r="I325" s="380">
        <f>pasivs!E33</f>
        <v>22461</v>
      </c>
      <c r="J325" s="380">
        <f>pasivs!F33</f>
        <v>5968</v>
      </c>
      <c r="M325"/>
      <c r="N325"/>
      <c r="O325"/>
      <c r="P325"/>
      <c r="Q325"/>
      <c r="R325"/>
      <c r="S325"/>
      <c r="T325"/>
    </row>
    <row r="326" spans="1:20" s="136" customFormat="1" ht="13.5" thickBot="1">
      <c r="A326" s="10"/>
      <c r="B326" s="14" t="s">
        <v>535</v>
      </c>
      <c r="C326" s="10"/>
      <c r="D326" s="10"/>
      <c r="E326" s="10"/>
      <c r="F326" s="10"/>
      <c r="G326" s="10"/>
      <c r="I326" s="412">
        <f>SUM(I325:I325)</f>
        <v>22461</v>
      </c>
      <c r="J326" s="413">
        <f>SUM(J325:J325)</f>
        <v>5968</v>
      </c>
      <c r="M326"/>
      <c r="N326"/>
      <c r="O326"/>
      <c r="P326"/>
      <c r="Q326"/>
      <c r="R326"/>
      <c r="S326"/>
      <c r="T326"/>
    </row>
    <row r="327" spans="1:20" s="136" customFormat="1" ht="0.75" customHeight="1" thickTop="1">
      <c r="A327" s="10"/>
      <c r="B327" s="10"/>
      <c r="C327" s="10"/>
      <c r="D327" s="10"/>
      <c r="E327" s="10"/>
      <c r="F327" s="10"/>
      <c r="G327" s="14"/>
      <c r="H327" s="53"/>
      <c r="I327" s="14"/>
      <c r="J327" s="53"/>
      <c r="M327"/>
      <c r="N327"/>
      <c r="O327"/>
      <c r="P327"/>
      <c r="Q327"/>
      <c r="R327"/>
      <c r="S327"/>
      <c r="T327"/>
    </row>
    <row r="328" spans="1:10" ht="14.25" hidden="1">
      <c r="A328" s="198"/>
      <c r="B328" s="147" t="s">
        <v>805</v>
      </c>
      <c r="C328" s="147"/>
      <c r="D328" s="147"/>
      <c r="E328" s="198"/>
      <c r="F328" s="24"/>
      <c r="G328" s="24"/>
      <c r="H328" s="24"/>
      <c r="I328" s="185"/>
      <c r="J328" s="185"/>
    </row>
    <row r="329" spans="1:10" ht="12.75" hidden="1">
      <c r="A329" s="198"/>
      <c r="B329" t="s">
        <v>561</v>
      </c>
      <c r="G329" s="2"/>
      <c r="H329" s="183"/>
      <c r="I329" s="183"/>
      <c r="J329" s="185"/>
    </row>
    <row r="330" spans="1:10" ht="12.75">
      <c r="A330" s="198"/>
      <c r="B330" s="198"/>
      <c r="C330" s="198"/>
      <c r="D330" s="198"/>
      <c r="E330" s="198"/>
      <c r="F330" s="198"/>
      <c r="G330" s="282"/>
      <c r="H330" s="185"/>
      <c r="I330" s="185"/>
      <c r="J330" s="185"/>
    </row>
    <row r="331" spans="1:10" ht="12.75">
      <c r="A331" s="10" t="s">
        <v>755</v>
      </c>
      <c r="B331" s="10"/>
      <c r="C331" s="10"/>
      <c r="D331" s="10"/>
      <c r="E331" s="10"/>
      <c r="F331" s="10"/>
      <c r="G331" s="14"/>
      <c r="H331" s="53"/>
      <c r="I331" s="14"/>
      <c r="J331" s="53"/>
    </row>
    <row r="332" spans="1:12" s="10" customFormat="1" ht="12.75">
      <c r="A332" s="10" t="s">
        <v>806</v>
      </c>
      <c r="G332" s="14"/>
      <c r="H332" s="53"/>
      <c r="I332" s="14"/>
      <c r="J332" s="53"/>
      <c r="K332" s="200"/>
      <c r="L332" s="200"/>
    </row>
    <row r="333" spans="7:12" s="10" customFormat="1" ht="12.75">
      <c r="G333" s="14"/>
      <c r="H333" s="53"/>
      <c r="I333" s="4">
        <v>2014</v>
      </c>
      <c r="J333" s="4">
        <v>2013</v>
      </c>
      <c r="K333" s="200"/>
      <c r="L333" s="200"/>
    </row>
    <row r="334" spans="7:12" s="10" customFormat="1" ht="12.75">
      <c r="G334" s="14"/>
      <c r="H334" s="53"/>
      <c r="I334" s="215" t="s">
        <v>614</v>
      </c>
      <c r="J334" s="215" t="s">
        <v>614</v>
      </c>
      <c r="K334" s="200"/>
      <c r="L334" s="200"/>
    </row>
    <row r="335" spans="2:12" s="10" customFormat="1" ht="12.75">
      <c r="B335" t="s">
        <v>815</v>
      </c>
      <c r="G335" s="14"/>
      <c r="H335" s="53"/>
      <c r="I335" s="380">
        <v>607</v>
      </c>
      <c r="J335" s="380"/>
      <c r="K335" s="200"/>
      <c r="L335" s="200"/>
    </row>
    <row r="336" spans="2:12" s="10" customFormat="1" ht="12.75">
      <c r="B336" t="s">
        <v>811</v>
      </c>
      <c r="G336" s="14"/>
      <c r="H336" s="53"/>
      <c r="I336" s="380">
        <v>14074</v>
      </c>
      <c r="J336" s="380"/>
      <c r="K336" s="200"/>
      <c r="L336" s="200"/>
    </row>
    <row r="337" spans="2:12" s="10" customFormat="1" ht="0.75" customHeight="1">
      <c r="B337" t="s">
        <v>812</v>
      </c>
      <c r="G337" s="14"/>
      <c r="H337" s="53"/>
      <c r="I337" s="380">
        <v>0</v>
      </c>
      <c r="J337" s="380">
        <v>0</v>
      </c>
      <c r="K337" s="200"/>
      <c r="L337" s="200"/>
    </row>
    <row r="338" spans="2:12" s="10" customFormat="1" ht="12.75" hidden="1">
      <c r="B338" t="s">
        <v>813</v>
      </c>
      <c r="G338" s="14"/>
      <c r="H338" s="53"/>
      <c r="I338" s="380">
        <v>0</v>
      </c>
      <c r="J338" s="380">
        <v>0</v>
      </c>
      <c r="K338" s="200"/>
      <c r="L338" s="200"/>
    </row>
    <row r="339" spans="2:12" s="10" customFormat="1" ht="12.75" hidden="1">
      <c r="B339" t="s">
        <v>814</v>
      </c>
      <c r="G339" s="14"/>
      <c r="H339" s="53"/>
      <c r="I339" s="380">
        <v>0</v>
      </c>
      <c r="J339" s="380">
        <v>0</v>
      </c>
      <c r="K339" s="200"/>
      <c r="L339" s="200"/>
    </row>
    <row r="340" spans="2:12" s="10" customFormat="1" ht="12.75">
      <c r="B340" t="s">
        <v>809</v>
      </c>
      <c r="G340" s="14"/>
      <c r="H340" s="53"/>
      <c r="I340" s="380">
        <f>-'P vai Z aprekins'!G21</f>
        <v>6515.7</v>
      </c>
      <c r="J340" s="380"/>
      <c r="K340" s="200"/>
      <c r="L340" s="200"/>
    </row>
    <row r="341" spans="2:12" s="10" customFormat="1" ht="13.5" thickBot="1">
      <c r="B341"/>
      <c r="G341" s="14"/>
      <c r="H341" s="53"/>
      <c r="I341" s="399">
        <f>SUM(I335:I340)</f>
        <v>21196.7</v>
      </c>
      <c r="J341" s="399">
        <f>SUM(J335:J339)</f>
        <v>0</v>
      </c>
      <c r="K341" s="200"/>
      <c r="L341" s="200"/>
    </row>
    <row r="342" spans="2:10" ht="13.5" thickTop="1">
      <c r="B342" s="10"/>
      <c r="C342" s="10"/>
      <c r="D342" s="10"/>
      <c r="E342" s="10"/>
      <c r="F342" s="10"/>
      <c r="G342" s="14"/>
      <c r="H342" s="53"/>
      <c r="I342" s="14"/>
      <c r="J342" s="53"/>
    </row>
    <row r="343" spans="1:20" s="136" customFormat="1" ht="1.5" customHeight="1">
      <c r="A343" s="159"/>
      <c r="B343" s="159"/>
      <c r="C343" s="159"/>
      <c r="D343" s="159"/>
      <c r="E343" s="159"/>
      <c r="F343" s="159"/>
      <c r="G343" s="159"/>
      <c r="H343" s="159"/>
      <c r="I343" s="159"/>
      <c r="J343" s="159"/>
      <c r="M343"/>
      <c r="N343"/>
      <c r="O343"/>
      <c r="P343"/>
      <c r="Q343"/>
      <c r="R343"/>
      <c r="S343"/>
      <c r="T343"/>
    </row>
    <row r="344" spans="1:20" s="136" customFormat="1" ht="12.75">
      <c r="A344" s="10"/>
      <c r="B344"/>
      <c r="C344"/>
      <c r="D344"/>
      <c r="E344"/>
      <c r="F344"/>
      <c r="G344"/>
      <c r="H344" s="290"/>
      <c r="I344" s="201"/>
      <c r="J344" s="290"/>
      <c r="M344"/>
      <c r="N344"/>
      <c r="O344"/>
      <c r="P344"/>
      <c r="Q344"/>
      <c r="R344"/>
      <c r="S344"/>
      <c r="T344"/>
    </row>
    <row r="345" spans="1:20" s="136" customFormat="1" ht="12.75">
      <c r="A345" s="10" t="s">
        <v>158</v>
      </c>
      <c r="B345"/>
      <c r="C345"/>
      <c r="D345"/>
      <c r="E345"/>
      <c r="F345"/>
      <c r="G345"/>
      <c r="H345" s="290"/>
      <c r="I345" s="201"/>
      <c r="J345" s="290"/>
      <c r="M345"/>
      <c r="N345"/>
      <c r="O345"/>
      <c r="P345"/>
      <c r="Q345"/>
      <c r="R345"/>
      <c r="S345"/>
      <c r="T345"/>
    </row>
    <row r="346" spans="1:20" s="136" customFormat="1" ht="12.75">
      <c r="A346" s="10" t="s">
        <v>474</v>
      </c>
      <c r="B346"/>
      <c r="C346"/>
      <c r="D346"/>
      <c r="E346"/>
      <c r="F346"/>
      <c r="G346"/>
      <c r="I346" s="4">
        <v>2014</v>
      </c>
      <c r="J346" s="4">
        <v>2013</v>
      </c>
      <c r="M346"/>
      <c r="N346"/>
      <c r="O346"/>
      <c r="P346"/>
      <c r="Q346"/>
      <c r="R346"/>
      <c r="S346"/>
      <c r="T346"/>
    </row>
    <row r="347" spans="1:20" s="136" customFormat="1" ht="12.75">
      <c r="A347" s="10"/>
      <c r="B347"/>
      <c r="C347"/>
      <c r="D347"/>
      <c r="E347"/>
      <c r="F347"/>
      <c r="G347"/>
      <c r="I347" s="215" t="s">
        <v>614</v>
      </c>
      <c r="J347" s="215" t="s">
        <v>614</v>
      </c>
      <c r="M347"/>
      <c r="N347"/>
      <c r="O347"/>
      <c r="P347"/>
      <c r="Q347"/>
      <c r="R347"/>
      <c r="S347"/>
      <c r="T347"/>
    </row>
    <row r="348" spans="1:20" s="136" customFormat="1" ht="12.75">
      <c r="A348" t="s">
        <v>818</v>
      </c>
      <c r="B348"/>
      <c r="C348"/>
      <c r="D348"/>
      <c r="E348"/>
      <c r="F348"/>
      <c r="G348"/>
      <c r="I348" s="380">
        <f>pasivs!E37</f>
        <v>4104</v>
      </c>
      <c r="J348" s="380">
        <f>pasivs!F37</f>
        <v>4320</v>
      </c>
      <c r="M348"/>
      <c r="N348"/>
      <c r="O348"/>
      <c r="P348"/>
      <c r="Q348"/>
      <c r="R348"/>
      <c r="S348"/>
      <c r="T348"/>
    </row>
    <row r="349" spans="1:20" s="136" customFormat="1" ht="13.5" thickBot="1">
      <c r="A349" s="10"/>
      <c r="B349"/>
      <c r="C349"/>
      <c r="D349"/>
      <c r="E349"/>
      <c r="F349"/>
      <c r="G349"/>
      <c r="I349" s="399">
        <f>SUM(I348:I348)</f>
        <v>4104</v>
      </c>
      <c r="J349" s="399">
        <f>SUM(J348:J348)</f>
        <v>4320</v>
      </c>
      <c r="M349"/>
      <c r="N349"/>
      <c r="O349"/>
      <c r="P349"/>
      <c r="Q349"/>
      <c r="R349"/>
      <c r="S349"/>
      <c r="T349"/>
    </row>
    <row r="350" spans="1:20" s="136" customFormat="1" ht="13.5" thickTop="1">
      <c r="A350" s="10"/>
      <c r="B350"/>
      <c r="C350"/>
      <c r="D350"/>
      <c r="E350"/>
      <c r="F350"/>
      <c r="G350"/>
      <c r="H350"/>
      <c r="I350"/>
      <c r="J350" s="10"/>
      <c r="M350"/>
      <c r="N350"/>
      <c r="O350"/>
      <c r="P350"/>
      <c r="Q350"/>
      <c r="R350"/>
      <c r="S350"/>
      <c r="T350"/>
    </row>
    <row r="352" spans="1:20" s="136" customFormat="1" ht="12.75">
      <c r="A352" s="160"/>
      <c r="B352" s="160"/>
      <c r="C352" s="160"/>
      <c r="D352" s="160"/>
      <c r="E352" s="160"/>
      <c r="F352" s="160"/>
      <c r="G352" s="160"/>
      <c r="H352" s="160"/>
      <c r="I352" s="160"/>
      <c r="J352" s="297"/>
      <c r="M352"/>
      <c r="N352"/>
      <c r="O352"/>
      <c r="P352"/>
      <c r="Q352"/>
      <c r="R352"/>
      <c r="S352"/>
      <c r="T352"/>
    </row>
  </sheetData>
  <sheetProtection/>
  <mergeCells count="138">
    <mergeCell ref="A309:F309"/>
    <mergeCell ref="A306:F306"/>
    <mergeCell ref="I305:J305"/>
    <mergeCell ref="G305:H305"/>
    <mergeCell ref="A307:F307"/>
    <mergeCell ref="A308:F308"/>
    <mergeCell ref="G286:G287"/>
    <mergeCell ref="A293:B293"/>
    <mergeCell ref="A294:B294"/>
    <mergeCell ref="A305:F305"/>
    <mergeCell ref="A292:B292"/>
    <mergeCell ref="A289:B289"/>
    <mergeCell ref="A290:B290"/>
    <mergeCell ref="A291:B291"/>
    <mergeCell ref="I286:I287"/>
    <mergeCell ref="A288:E288"/>
    <mergeCell ref="A270:G270"/>
    <mergeCell ref="A271:G271"/>
    <mergeCell ref="A272:G272"/>
    <mergeCell ref="A273:G273"/>
    <mergeCell ref="H286:H287"/>
    <mergeCell ref="A275:G275"/>
    <mergeCell ref="A286:B287"/>
    <mergeCell ref="C286:E286"/>
    <mergeCell ref="A257:F257"/>
    <mergeCell ref="A258:F258"/>
    <mergeCell ref="A259:F259"/>
    <mergeCell ref="A274:G274"/>
    <mergeCell ref="A268:G268"/>
    <mergeCell ref="A269:G269"/>
    <mergeCell ref="G201:H201"/>
    <mergeCell ref="I201:J201"/>
    <mergeCell ref="A202:F202"/>
    <mergeCell ref="I255:J255"/>
    <mergeCell ref="A231:H231"/>
    <mergeCell ref="A255:F255"/>
    <mergeCell ref="G255:H255"/>
    <mergeCell ref="A230:F230"/>
    <mergeCell ref="A227:F227"/>
    <mergeCell ref="G227:H227"/>
    <mergeCell ref="A256:F256"/>
    <mergeCell ref="A193:E193"/>
    <mergeCell ref="A203:F203"/>
    <mergeCell ref="A204:F204"/>
    <mergeCell ref="A194:B194"/>
    <mergeCell ref="A195:B195"/>
    <mergeCell ref="A196:B196"/>
    <mergeCell ref="A197:B197"/>
    <mergeCell ref="A201:F201"/>
    <mergeCell ref="A229:F229"/>
    <mergeCell ref="I178:J178"/>
    <mergeCell ref="A191:B192"/>
    <mergeCell ref="C191:E191"/>
    <mergeCell ref="G191:G192"/>
    <mergeCell ref="H191:H192"/>
    <mergeCell ref="I191:I192"/>
    <mergeCell ref="A178:B178"/>
    <mergeCell ref="C178:D178"/>
    <mergeCell ref="E178:F178"/>
    <mergeCell ref="G178:H178"/>
    <mergeCell ref="I176:J176"/>
    <mergeCell ref="A177:B177"/>
    <mergeCell ref="C177:D177"/>
    <mergeCell ref="E177:F177"/>
    <mergeCell ref="G177:H177"/>
    <mergeCell ref="I177:J177"/>
    <mergeCell ref="A176:B176"/>
    <mergeCell ref="C176:D176"/>
    <mergeCell ref="E176:F176"/>
    <mergeCell ref="G176:H176"/>
    <mergeCell ref="A172:J172"/>
    <mergeCell ref="A173:J173"/>
    <mergeCell ref="A175:B175"/>
    <mergeCell ref="C175:D175"/>
    <mergeCell ref="E175:F175"/>
    <mergeCell ref="G175:H175"/>
    <mergeCell ref="I175:J175"/>
    <mergeCell ref="A170:J170"/>
    <mergeCell ref="A171:J171"/>
    <mergeCell ref="E161:H161"/>
    <mergeCell ref="D162:H162"/>
    <mergeCell ref="D157:H157"/>
    <mergeCell ref="D158:H158"/>
    <mergeCell ref="D163:H163"/>
    <mergeCell ref="D164:H164"/>
    <mergeCell ref="E159:H159"/>
    <mergeCell ref="E160:H160"/>
    <mergeCell ref="I154:I155"/>
    <mergeCell ref="D156:H156"/>
    <mergeCell ref="A136:E137"/>
    <mergeCell ref="F136:I136"/>
    <mergeCell ref="A138:E138"/>
    <mergeCell ref="A139:E139"/>
    <mergeCell ref="A140:E140"/>
    <mergeCell ref="A141:E141"/>
    <mergeCell ref="A142:E142"/>
    <mergeCell ref="D154:H155"/>
    <mergeCell ref="I19:J19"/>
    <mergeCell ref="I20:J20"/>
    <mergeCell ref="I21:J21"/>
    <mergeCell ref="A75:D75"/>
    <mergeCell ref="A31:D31"/>
    <mergeCell ref="F53:G53"/>
    <mergeCell ref="H53:I53"/>
    <mergeCell ref="I40:J40"/>
    <mergeCell ref="G45:H45"/>
    <mergeCell ref="I45:J45"/>
    <mergeCell ref="G83:H83"/>
    <mergeCell ref="A94:F94"/>
    <mergeCell ref="G121:H121"/>
    <mergeCell ref="I121:J121"/>
    <mergeCell ref="G87:H87"/>
    <mergeCell ref="I87:J87"/>
    <mergeCell ref="A11:G11"/>
    <mergeCell ref="A12:G12"/>
    <mergeCell ref="A13:G13"/>
    <mergeCell ref="A7:G7"/>
    <mergeCell ref="A8:G8"/>
    <mergeCell ref="A9:G9"/>
    <mergeCell ref="A10:G10"/>
    <mergeCell ref="I227:J227"/>
    <mergeCell ref="A228:F228"/>
    <mergeCell ref="A14:G14"/>
    <mergeCell ref="A52:E52"/>
    <mergeCell ref="G40:H40"/>
    <mergeCell ref="G82:H82"/>
    <mergeCell ref="I82:J82"/>
    <mergeCell ref="G86:H86"/>
    <mergeCell ref="I86:J86"/>
    <mergeCell ref="I83:J83"/>
    <mergeCell ref="A219:G219"/>
    <mergeCell ref="A220:G220"/>
    <mergeCell ref="A213:G213"/>
    <mergeCell ref="A214:G214"/>
    <mergeCell ref="A215:G215"/>
    <mergeCell ref="A216:G216"/>
    <mergeCell ref="A217:G217"/>
    <mergeCell ref="A218:G218"/>
  </mergeCells>
  <conditionalFormatting sqref="G289:I294 G310:J310 K289:K292 G295:J296 G297:H297 G194:I197 K194:K197">
    <cfRule type="cellIs" priority="2" dxfId="1" operator="equal" stopIfTrue="1">
      <formula>0</formula>
    </cfRule>
  </conditionalFormatting>
  <printOptions/>
  <pageMargins left="0.7874015748031497" right="0.3937007874015748" top="1.1811023622047245" bottom="0.7874015748031497" header="0.3937007874015748" footer="0.3937007874015748"/>
  <pageSetup horizontalDpi="300" verticalDpi="300" orientation="portrait" paperSize="9" scale="94" r:id="rId1"/>
  <headerFooter alignWithMargins="0">
    <oddHeader>&amp;CSIA " AADSO "
gada pārskats par 2014. gadu.</oddHeader>
    <oddFooter>&amp;R&amp;P</oddFooter>
  </headerFooter>
  <rowBreaks count="2" manualBreakCount="2">
    <brk id="114" max="9" man="1"/>
    <brk id="223" max="9" man="1"/>
  </rowBreaks>
</worksheet>
</file>

<file path=xl/worksheets/sheet14.xml><?xml version="1.0" encoding="utf-8"?>
<worksheet xmlns="http://schemas.openxmlformats.org/spreadsheetml/2006/main" xmlns:r="http://schemas.openxmlformats.org/officeDocument/2006/relationships">
  <dimension ref="A1:T69"/>
  <sheetViews>
    <sheetView view="pageBreakPreview" zoomScaleNormal="130" zoomScaleSheetLayoutView="100" zoomScalePageLayoutView="0" workbookViewId="0" topLeftCell="A1">
      <selection activeCell="E67" sqref="E67"/>
    </sheetView>
  </sheetViews>
  <sheetFormatPr defaultColWidth="9.140625" defaultRowHeight="12.75"/>
  <cols>
    <col min="1" max="1" width="8.57421875" style="0" customWidth="1"/>
    <col min="2" max="2" width="7.140625" style="0" customWidth="1"/>
    <col min="3" max="3" width="26.421875" style="0" customWidth="1"/>
    <col min="6" max="6" width="9.7109375" style="0" hidden="1" customWidth="1"/>
    <col min="8" max="8" width="9.00390625" style="0" hidden="1" customWidth="1"/>
    <col min="9" max="9" width="11.00390625" style="0" customWidth="1"/>
    <col min="10" max="10" width="10.57421875" style="10" customWidth="1"/>
    <col min="11" max="12" width="9.140625" style="136" customWidth="1"/>
  </cols>
  <sheetData>
    <row r="1" ht="12.75">
      <c r="A1" s="12" t="s">
        <v>819</v>
      </c>
    </row>
    <row r="3" spans="1:10" ht="12.75">
      <c r="A3" s="10" t="s">
        <v>755</v>
      </c>
      <c r="B3" s="10"/>
      <c r="C3" s="10" t="s">
        <v>89</v>
      </c>
      <c r="D3" s="10"/>
      <c r="E3" s="10"/>
      <c r="F3" s="10"/>
      <c r="G3" s="14"/>
      <c r="H3" s="53"/>
      <c r="I3" s="14"/>
      <c r="J3" s="53"/>
    </row>
    <row r="4" spans="7:12" s="10" customFormat="1" ht="12.75">
      <c r="G4" s="14"/>
      <c r="H4" s="53"/>
      <c r="I4" s="14"/>
      <c r="J4" s="53"/>
      <c r="K4" s="200"/>
      <c r="L4" s="200"/>
    </row>
    <row r="5" spans="2:10" ht="12.75" hidden="1">
      <c r="B5" s="10"/>
      <c r="C5" s="10"/>
      <c r="D5" s="10"/>
      <c r="E5" s="10"/>
      <c r="F5" s="10"/>
      <c r="G5" s="14"/>
      <c r="H5" s="53"/>
      <c r="I5" s="14"/>
      <c r="J5" s="53"/>
    </row>
    <row r="6" spans="1:13" ht="42.75" customHeight="1">
      <c r="A6" s="709"/>
      <c r="B6" s="709"/>
      <c r="C6" s="709"/>
      <c r="D6" s="248" t="s">
        <v>672</v>
      </c>
      <c r="E6" s="248" t="s">
        <v>304</v>
      </c>
      <c r="F6" s="248" t="s">
        <v>671</v>
      </c>
      <c r="G6" s="248" t="s">
        <v>548</v>
      </c>
      <c r="H6" s="248" t="s">
        <v>807</v>
      </c>
      <c r="I6" s="248" t="s">
        <v>807</v>
      </c>
      <c r="J6" s="283" t="s">
        <v>163</v>
      </c>
      <c r="M6" s="248" t="s">
        <v>808</v>
      </c>
    </row>
    <row r="7" spans="1:10" ht="12.75">
      <c r="A7" s="487" t="s">
        <v>809</v>
      </c>
      <c r="B7" s="488"/>
      <c r="C7" s="489"/>
      <c r="D7" s="284"/>
      <c r="E7" s="490">
        <f>'[1]UIenN'!$AA$155</f>
        <v>6515.7</v>
      </c>
      <c r="F7" s="491"/>
      <c r="G7" s="491"/>
      <c r="H7" s="285"/>
      <c r="I7" s="285"/>
      <c r="J7" s="492">
        <f>E7-G7</f>
        <v>6515.7</v>
      </c>
    </row>
    <row r="8" spans="1:20" s="136" customFormat="1" ht="12.75" hidden="1">
      <c r="A8" s="710" t="s">
        <v>809</v>
      </c>
      <c r="B8" s="711"/>
      <c r="C8" s="712"/>
      <c r="D8" s="416"/>
      <c r="E8" s="286"/>
      <c r="F8" s="286"/>
      <c r="G8" s="286"/>
      <c r="H8" s="286"/>
      <c r="I8" s="286"/>
      <c r="J8" s="417">
        <f aca="true" t="shared" si="0" ref="J8:J13">D8+E8+F8-G8-I8+H8</f>
        <v>0</v>
      </c>
      <c r="M8">
        <v>0</v>
      </c>
      <c r="N8"/>
      <c r="O8"/>
      <c r="P8"/>
      <c r="Q8"/>
      <c r="R8"/>
      <c r="S8"/>
      <c r="T8"/>
    </row>
    <row r="9" spans="1:20" s="136" customFormat="1" ht="12.75">
      <c r="A9" s="706" t="s">
        <v>811</v>
      </c>
      <c r="B9" s="707"/>
      <c r="C9" s="708"/>
      <c r="D9" s="287">
        <v>-3327</v>
      </c>
      <c r="E9" s="287">
        <v>342105</v>
      </c>
      <c r="F9" s="287"/>
      <c r="G9" s="287">
        <v>324704</v>
      </c>
      <c r="H9" s="287"/>
      <c r="I9" s="287"/>
      <c r="J9" s="417">
        <f t="shared" si="0"/>
        <v>14074</v>
      </c>
      <c r="M9">
        <v>-2340</v>
      </c>
      <c r="N9"/>
      <c r="O9"/>
      <c r="P9"/>
      <c r="Q9"/>
      <c r="R9"/>
      <c r="S9"/>
      <c r="T9"/>
    </row>
    <row r="10" spans="1:20" s="136" customFormat="1" ht="12.75">
      <c r="A10" s="703" t="s">
        <v>812</v>
      </c>
      <c r="B10" s="704"/>
      <c r="C10" s="705"/>
      <c r="D10" s="287">
        <v>0</v>
      </c>
      <c r="E10" s="287">
        <v>43358</v>
      </c>
      <c r="F10" s="287"/>
      <c r="G10" s="287">
        <v>43358</v>
      </c>
      <c r="H10" s="287"/>
      <c r="I10" s="287"/>
      <c r="J10" s="417">
        <f t="shared" si="0"/>
        <v>0</v>
      </c>
      <c r="M10">
        <v>0</v>
      </c>
      <c r="N10"/>
      <c r="O10"/>
      <c r="P10"/>
      <c r="Q10"/>
      <c r="R10"/>
      <c r="S10"/>
      <c r="T10"/>
    </row>
    <row r="11" spans="1:20" s="136" customFormat="1" ht="12.75">
      <c r="A11" s="706" t="s">
        <v>813</v>
      </c>
      <c r="B11" s="707"/>
      <c r="C11" s="708"/>
      <c r="D11" s="287">
        <v>0</v>
      </c>
      <c r="E11" s="287">
        <v>22663</v>
      </c>
      <c r="F11" s="287"/>
      <c r="G11" s="287">
        <v>22663</v>
      </c>
      <c r="H11" s="287"/>
      <c r="I11" s="287"/>
      <c r="J11" s="417">
        <f t="shared" si="0"/>
        <v>0</v>
      </c>
      <c r="M11">
        <v>0</v>
      </c>
      <c r="N11"/>
      <c r="O11"/>
      <c r="P11"/>
      <c r="Q11"/>
      <c r="R11"/>
      <c r="S11"/>
      <c r="T11"/>
    </row>
    <row r="12" spans="1:20" s="136" customFormat="1" ht="12.75">
      <c r="A12" s="706" t="s">
        <v>814</v>
      </c>
      <c r="B12" s="707"/>
      <c r="C12" s="708"/>
      <c r="D12" s="287">
        <v>0</v>
      </c>
      <c r="E12" s="287">
        <v>76</v>
      </c>
      <c r="F12" s="287"/>
      <c r="G12" s="287">
        <v>76</v>
      </c>
      <c r="H12" s="287"/>
      <c r="I12" s="287"/>
      <c r="J12" s="417">
        <f t="shared" si="0"/>
        <v>0</v>
      </c>
      <c r="M12">
        <v>0</v>
      </c>
      <c r="N12"/>
      <c r="O12"/>
      <c r="P12"/>
      <c r="Q12"/>
      <c r="R12"/>
      <c r="S12"/>
      <c r="T12"/>
    </row>
    <row r="13" spans="1:20" s="136" customFormat="1" ht="12.75">
      <c r="A13" s="706" t="s">
        <v>88</v>
      </c>
      <c r="B13" s="707"/>
      <c r="C13" s="708"/>
      <c r="D13" s="415">
        <v>-585</v>
      </c>
      <c r="E13" s="415">
        <v>597421</v>
      </c>
      <c r="F13" s="415"/>
      <c r="G13" s="415">
        <v>596229</v>
      </c>
      <c r="H13" s="415"/>
      <c r="I13" s="415"/>
      <c r="J13" s="417">
        <f t="shared" si="0"/>
        <v>607</v>
      </c>
      <c r="M13">
        <v>-412</v>
      </c>
      <c r="N13"/>
      <c r="O13"/>
      <c r="P13"/>
      <c r="Q13"/>
      <c r="R13"/>
      <c r="S13"/>
      <c r="T13"/>
    </row>
    <row r="14" spans="1:20" s="136" customFormat="1" ht="12.75" hidden="1">
      <c r="A14" s="718" t="s">
        <v>537</v>
      </c>
      <c r="B14" s="719"/>
      <c r="C14" s="720"/>
      <c r="D14" s="431">
        <v>0</v>
      </c>
      <c r="E14" s="431"/>
      <c r="F14" s="431"/>
      <c r="G14" s="431"/>
      <c r="H14" s="431">
        <v>0</v>
      </c>
      <c r="I14" s="431">
        <v>0</v>
      </c>
      <c r="J14" s="417"/>
      <c r="M14"/>
      <c r="N14"/>
      <c r="O14"/>
      <c r="P14"/>
      <c r="Q14"/>
      <c r="R14"/>
      <c r="S14"/>
      <c r="T14"/>
    </row>
    <row r="15" spans="1:20" s="136" customFormat="1" ht="12.75" hidden="1">
      <c r="A15" s="706" t="s">
        <v>815</v>
      </c>
      <c r="B15" s="707"/>
      <c r="C15" s="708"/>
      <c r="D15" s="288"/>
      <c r="E15" s="288"/>
      <c r="F15" s="288"/>
      <c r="G15" s="288"/>
      <c r="H15" s="288"/>
      <c r="I15" s="288"/>
      <c r="J15" s="417">
        <f>D15+E15+F15+G15+H15+I15</f>
        <v>0</v>
      </c>
      <c r="M15"/>
      <c r="N15"/>
      <c r="O15"/>
      <c r="P15"/>
      <c r="Q15"/>
      <c r="R15"/>
      <c r="S15"/>
      <c r="T15"/>
    </row>
    <row r="16" spans="1:20" s="136" customFormat="1" ht="12.75">
      <c r="A16" s="706" t="s">
        <v>546</v>
      </c>
      <c r="B16" s="707"/>
      <c r="C16" s="708"/>
      <c r="D16" s="288">
        <v>0</v>
      </c>
      <c r="E16" s="288">
        <v>235</v>
      </c>
      <c r="F16" s="288"/>
      <c r="G16" s="288">
        <v>235</v>
      </c>
      <c r="H16" s="288"/>
      <c r="I16" s="288"/>
      <c r="J16" s="417">
        <f>D16+E16+F16-G16-I16+H16</f>
        <v>0</v>
      </c>
      <c r="M16"/>
      <c r="N16"/>
      <c r="O16"/>
      <c r="P16"/>
      <c r="Q16"/>
      <c r="R16"/>
      <c r="S16"/>
      <c r="T16"/>
    </row>
    <row r="17" spans="1:20" s="136" customFormat="1" ht="12.75" hidden="1">
      <c r="A17" s="703" t="s">
        <v>810</v>
      </c>
      <c r="B17" s="704"/>
      <c r="C17" s="705"/>
      <c r="D17" s="416">
        <v>0</v>
      </c>
      <c r="E17" s="416"/>
      <c r="F17" s="416"/>
      <c r="G17" s="416">
        <v>0</v>
      </c>
      <c r="H17" s="416"/>
      <c r="I17" s="416"/>
      <c r="J17" s="418">
        <f>D17+E17+F17+G17+H17+I17</f>
        <v>0</v>
      </c>
      <c r="M17"/>
      <c r="N17"/>
      <c r="O17"/>
      <c r="P17"/>
      <c r="Q17"/>
      <c r="R17"/>
      <c r="S17"/>
      <c r="T17"/>
    </row>
    <row r="18" spans="1:20" s="136" customFormat="1" ht="16.5" customHeight="1">
      <c r="A18" s="700" t="s">
        <v>493</v>
      </c>
      <c r="B18" s="700"/>
      <c r="C18" s="713"/>
      <c r="D18" s="419">
        <f aca="true" t="shared" si="1" ref="D18:I18">SUM(D8:D17)</f>
        <v>-3912</v>
      </c>
      <c r="E18" s="419">
        <f t="shared" si="1"/>
        <v>1005858</v>
      </c>
      <c r="F18" s="419">
        <f t="shared" si="1"/>
        <v>0</v>
      </c>
      <c r="G18" s="419">
        <f t="shared" si="1"/>
        <v>987265</v>
      </c>
      <c r="H18" s="419">
        <f>SUM(H8:H17)</f>
        <v>0</v>
      </c>
      <c r="I18" s="419">
        <f t="shared" si="1"/>
        <v>0</v>
      </c>
      <c r="J18" s="423">
        <f>SUM(J7:J17)</f>
        <v>21196.7</v>
      </c>
      <c r="K18" s="289"/>
      <c r="M18"/>
      <c r="N18"/>
      <c r="O18"/>
      <c r="P18"/>
      <c r="Q18"/>
      <c r="R18"/>
      <c r="S18"/>
      <c r="T18"/>
    </row>
    <row r="19" spans="1:20" s="136" customFormat="1" ht="12.75" customHeight="1">
      <c r="A19" s="714" t="s">
        <v>816</v>
      </c>
      <c r="B19" s="714"/>
      <c r="C19" s="715"/>
      <c r="D19" s="420">
        <v>0</v>
      </c>
      <c r="E19" s="420"/>
      <c r="F19" s="420"/>
      <c r="G19" s="420"/>
      <c r="H19" s="420"/>
      <c r="I19" s="420"/>
      <c r="J19" s="421">
        <f>J18</f>
        <v>21196.7</v>
      </c>
      <c r="M19"/>
      <c r="N19"/>
      <c r="O19"/>
      <c r="P19"/>
      <c r="Q19"/>
      <c r="R19"/>
      <c r="S19"/>
      <c r="T19"/>
    </row>
    <row r="20" spans="1:20" s="136" customFormat="1" ht="12.75" customHeight="1">
      <c r="A20" s="716" t="s">
        <v>817</v>
      </c>
      <c r="B20" s="716"/>
      <c r="C20" s="717"/>
      <c r="D20" s="422">
        <f>D18</f>
        <v>-3912</v>
      </c>
      <c r="E20" s="420"/>
      <c r="F20" s="420"/>
      <c r="G20" s="420"/>
      <c r="H20" s="420"/>
      <c r="I20" s="420"/>
      <c r="J20" s="421">
        <v>0</v>
      </c>
      <c r="M20"/>
      <c r="N20"/>
      <c r="O20"/>
      <c r="P20"/>
      <c r="Q20"/>
      <c r="R20"/>
      <c r="S20"/>
      <c r="T20"/>
    </row>
    <row r="21" spans="1:20" s="136" customFormat="1" ht="12.75">
      <c r="A21" s="159"/>
      <c r="B21" s="159"/>
      <c r="C21" s="159"/>
      <c r="D21" s="159"/>
      <c r="E21" s="159"/>
      <c r="F21" s="159"/>
      <c r="G21" s="159"/>
      <c r="H21" s="159"/>
      <c r="I21" s="159"/>
      <c r="J21" s="159"/>
      <c r="M21"/>
      <c r="N21"/>
      <c r="O21"/>
      <c r="P21"/>
      <c r="Q21"/>
      <c r="R21"/>
      <c r="S21"/>
      <c r="T21"/>
    </row>
    <row r="22" ht="12.75">
      <c r="A22" s="10" t="s">
        <v>41</v>
      </c>
    </row>
    <row r="23" spans="1:10" ht="12.75">
      <c r="A23" s="16" t="s">
        <v>820</v>
      </c>
      <c r="B23" s="146"/>
      <c r="C23" s="146"/>
      <c r="D23" s="146"/>
      <c r="E23" s="146"/>
      <c r="F23" s="146"/>
      <c r="G23" s="146"/>
      <c r="H23" s="146"/>
      <c r="I23" s="465">
        <v>2014</v>
      </c>
      <c r="J23" s="11">
        <v>2013</v>
      </c>
    </row>
    <row r="24" spans="9:10" ht="12.75" hidden="1">
      <c r="I24" s="27"/>
      <c r="J24" s="9"/>
    </row>
    <row r="25" spans="9:12" ht="12.75" hidden="1">
      <c r="I25" s="4"/>
      <c r="J25" s="4"/>
      <c r="K25" s="292"/>
      <c r="L25" s="293"/>
    </row>
    <row r="26" spans="2:12" ht="12.75">
      <c r="B26" t="s">
        <v>821</v>
      </c>
      <c r="I26" s="4">
        <v>17</v>
      </c>
      <c r="J26" s="4">
        <v>16</v>
      </c>
      <c r="K26" s="292"/>
      <c r="L26" s="292"/>
    </row>
    <row r="27" spans="11:12" ht="12.75">
      <c r="K27" s="295"/>
      <c r="L27" s="294"/>
    </row>
    <row r="28" spans="1:12" ht="12.75">
      <c r="A28" s="10" t="s">
        <v>42</v>
      </c>
      <c r="K28" s="295"/>
      <c r="L28" s="294"/>
    </row>
    <row r="29" spans="1:12" ht="12.75">
      <c r="A29" s="10" t="s">
        <v>553</v>
      </c>
      <c r="B29" s="10"/>
      <c r="C29" s="10"/>
      <c r="D29" s="10"/>
      <c r="E29" s="10"/>
      <c r="F29" s="10"/>
      <c r="G29" s="10"/>
      <c r="H29" s="10"/>
      <c r="I29" s="10"/>
      <c r="K29" s="295"/>
      <c r="L29" s="294"/>
    </row>
    <row r="30" spans="9:12" ht="12.75">
      <c r="I30" s="464">
        <f>I23</f>
        <v>2014</v>
      </c>
      <c r="J30" s="464">
        <f>J23</f>
        <v>2013</v>
      </c>
      <c r="K30" s="295"/>
      <c r="L30" s="294"/>
    </row>
    <row r="31" spans="2:12" ht="12.75">
      <c r="B31" s="10" t="s">
        <v>823</v>
      </c>
      <c r="I31" s="215" t="s">
        <v>614</v>
      </c>
      <c r="J31" s="215" t="s">
        <v>614</v>
      </c>
      <c r="K31" s="296"/>
      <c r="L31" s="296"/>
    </row>
    <row r="32" spans="2:12" ht="12.75">
      <c r="B32" t="s">
        <v>824</v>
      </c>
      <c r="I32" s="352">
        <v>127443</v>
      </c>
      <c r="J32" s="352">
        <v>122028</v>
      </c>
      <c r="K32" s="296"/>
      <c r="L32" s="296"/>
    </row>
    <row r="33" spans="2:12" ht="12.75">
      <c r="B33" t="s">
        <v>825</v>
      </c>
      <c r="I33" s="380">
        <v>30003</v>
      </c>
      <c r="J33" s="380">
        <v>29166</v>
      </c>
      <c r="K33" s="293"/>
      <c r="L33" s="293"/>
    </row>
    <row r="34" spans="2:10" ht="13.5" thickBot="1">
      <c r="B34" s="10" t="s">
        <v>535</v>
      </c>
      <c r="I34" s="397">
        <f>SUM(I32:I33)</f>
        <v>157446</v>
      </c>
      <c r="J34" s="397">
        <f>SUM(J32:J33)</f>
        <v>151194</v>
      </c>
    </row>
    <row r="35" spans="1:10" ht="13.5" thickTop="1">
      <c r="A35" s="184"/>
      <c r="B35" s="184"/>
      <c r="C35" s="184"/>
      <c r="D35" s="184"/>
      <c r="E35" s="184"/>
      <c r="F35" s="184"/>
      <c r="G35" s="184"/>
      <c r="H35" s="184"/>
      <c r="I35" s="184"/>
      <c r="J35" s="198"/>
    </row>
    <row r="36" spans="1:10" ht="12.75">
      <c r="A36" s="10" t="s">
        <v>822</v>
      </c>
      <c r="C36" s="184"/>
      <c r="D36" s="184"/>
      <c r="E36" s="184"/>
      <c r="F36" s="184"/>
      <c r="G36" s="184"/>
      <c r="H36" s="184"/>
      <c r="I36" s="184"/>
      <c r="J36" s="198"/>
    </row>
    <row r="37" spans="1:10" ht="12.75">
      <c r="A37" s="10" t="s">
        <v>43</v>
      </c>
      <c r="C37" s="184"/>
      <c r="D37" s="184"/>
      <c r="E37" s="184"/>
      <c r="F37" s="184"/>
      <c r="G37" s="184"/>
      <c r="H37" s="184"/>
      <c r="I37" s="4">
        <v>2014</v>
      </c>
      <c r="J37" s="466">
        <v>2013</v>
      </c>
    </row>
    <row r="38" spans="1:10" ht="12.75">
      <c r="A38" s="10"/>
      <c r="C38" s="184"/>
      <c r="D38" s="184"/>
      <c r="E38" s="184"/>
      <c r="F38" s="184"/>
      <c r="G38" s="184"/>
      <c r="H38" s="184"/>
      <c r="I38" s="215" t="s">
        <v>614</v>
      </c>
      <c r="J38" s="467" t="s">
        <v>614</v>
      </c>
    </row>
    <row r="39" spans="1:10" ht="12.75">
      <c r="A39" s="184"/>
      <c r="B39" t="s">
        <v>824</v>
      </c>
      <c r="C39" s="184"/>
      <c r="D39" s="184"/>
      <c r="E39" s="184"/>
      <c r="G39" s="184"/>
      <c r="H39" s="184"/>
      <c r="I39" s="352">
        <v>18540</v>
      </c>
      <c r="J39" s="442">
        <v>18529</v>
      </c>
    </row>
    <row r="40" spans="1:10" ht="12.75">
      <c r="A40" s="184"/>
      <c r="B40" t="s">
        <v>825</v>
      </c>
      <c r="C40" s="184"/>
      <c r="D40" s="184"/>
      <c r="E40" s="184"/>
      <c r="G40" s="184"/>
      <c r="H40" s="184"/>
      <c r="I40" s="380">
        <v>4374</v>
      </c>
      <c r="J40" s="443">
        <v>4464</v>
      </c>
    </row>
    <row r="41" spans="1:10" ht="13.5" thickBot="1">
      <c r="A41" s="184"/>
      <c r="B41" s="14" t="s">
        <v>535</v>
      </c>
      <c r="C41" s="424"/>
      <c r="D41" s="424"/>
      <c r="E41" s="424"/>
      <c r="F41" s="184"/>
      <c r="G41" s="184"/>
      <c r="H41" s="184"/>
      <c r="I41" s="397">
        <f>SUM(I39:I40)</f>
        <v>22914</v>
      </c>
      <c r="J41" s="397">
        <f>SUM(J39:J40)</f>
        <v>22993</v>
      </c>
    </row>
    <row r="42" spans="1:10" ht="13.5" thickTop="1">
      <c r="A42" s="184"/>
      <c r="B42" s="2"/>
      <c r="C42" s="424"/>
      <c r="D42" s="424"/>
      <c r="E42" s="424"/>
      <c r="F42" s="184"/>
      <c r="G42" s="184"/>
      <c r="H42" s="184"/>
      <c r="I42" s="184"/>
      <c r="J42" s="198"/>
    </row>
    <row r="43" spans="1:10" ht="12.75">
      <c r="A43" s="10" t="s">
        <v>826</v>
      </c>
      <c r="B43" s="2"/>
      <c r="C43" s="424"/>
      <c r="D43" s="424"/>
      <c r="E43" s="424"/>
      <c r="F43" s="184"/>
      <c r="G43" s="184"/>
      <c r="H43" s="184"/>
      <c r="I43" s="184"/>
      <c r="J43" s="198"/>
    </row>
    <row r="44" spans="1:10" ht="12.75">
      <c r="A44" s="2" t="s">
        <v>827</v>
      </c>
      <c r="B44" s="2"/>
      <c r="C44" s="424"/>
      <c r="D44" s="424"/>
      <c r="E44" s="424"/>
      <c r="F44" s="184"/>
      <c r="G44" s="184"/>
      <c r="H44" s="184"/>
      <c r="I44" s="4">
        <v>2014</v>
      </c>
      <c r="J44" s="4">
        <v>2013</v>
      </c>
    </row>
    <row r="45" spans="1:20" s="136" customFormat="1" ht="12.75">
      <c r="A45" s="184"/>
      <c r="B45" s="2"/>
      <c r="C45" s="2"/>
      <c r="D45" s="2"/>
      <c r="E45" s="2"/>
      <c r="F45"/>
      <c r="G45"/>
      <c r="I45" s="215" t="s">
        <v>614</v>
      </c>
      <c r="J45" s="215" t="s">
        <v>614</v>
      </c>
      <c r="M45"/>
      <c r="N45"/>
      <c r="O45"/>
      <c r="P45"/>
      <c r="Q45"/>
      <c r="R45"/>
      <c r="S45"/>
      <c r="T45"/>
    </row>
    <row r="46" spans="1:20" s="136" customFormat="1" ht="11.25" customHeight="1">
      <c r="A46" s="184"/>
      <c r="B46" s="2" t="s">
        <v>84</v>
      </c>
      <c r="C46"/>
      <c r="D46"/>
      <c r="E46"/>
      <c r="F46"/>
      <c r="G46"/>
      <c r="I46" s="57">
        <v>1000</v>
      </c>
      <c r="J46" s="57">
        <v>900</v>
      </c>
      <c r="M46"/>
      <c r="N46"/>
      <c r="O46"/>
      <c r="P46"/>
      <c r="Q46"/>
      <c r="R46"/>
      <c r="S46"/>
      <c r="T46"/>
    </row>
    <row r="47" spans="1:20" s="136" customFormat="1" ht="13.5" thickBot="1">
      <c r="A47" s="184"/>
      <c r="B47" s="10" t="s">
        <v>535</v>
      </c>
      <c r="C47"/>
      <c r="D47"/>
      <c r="E47"/>
      <c r="F47"/>
      <c r="G47"/>
      <c r="I47" s="167">
        <f>SUM(I46:I46)</f>
        <v>1000</v>
      </c>
      <c r="J47" s="167">
        <f>SUM(J46:J46)</f>
        <v>900</v>
      </c>
      <c r="M47"/>
      <c r="N47"/>
      <c r="O47"/>
      <c r="P47"/>
      <c r="Q47"/>
      <c r="R47"/>
      <c r="S47"/>
      <c r="T47"/>
    </row>
    <row r="48" spans="1:20" s="136" customFormat="1" ht="7.5" customHeight="1" thickTop="1">
      <c r="A48" s="184"/>
      <c r="B48" s="10"/>
      <c r="C48"/>
      <c r="D48"/>
      <c r="E48"/>
      <c r="F48"/>
      <c r="G48"/>
      <c r="I48" s="53"/>
      <c r="J48" s="53"/>
      <c r="M48"/>
      <c r="N48"/>
      <c r="O48"/>
      <c r="P48"/>
      <c r="Q48"/>
      <c r="R48"/>
      <c r="S48"/>
      <c r="T48"/>
    </row>
    <row r="49" spans="1:20" s="136" customFormat="1" ht="12.75">
      <c r="A49" s="184" t="s">
        <v>54</v>
      </c>
      <c r="B49" s="10"/>
      <c r="C49"/>
      <c r="D49"/>
      <c r="E49"/>
      <c r="F49"/>
      <c r="G49"/>
      <c r="I49" s="53"/>
      <c r="J49" s="53"/>
      <c r="M49"/>
      <c r="N49"/>
      <c r="O49"/>
      <c r="P49"/>
      <c r="Q49"/>
      <c r="R49"/>
      <c r="S49"/>
      <c r="T49"/>
    </row>
    <row r="50" spans="1:20" s="136" customFormat="1" ht="12.75">
      <c r="A50" s="184"/>
      <c r="B50" s="10"/>
      <c r="C50"/>
      <c r="D50"/>
      <c r="E50"/>
      <c r="F50"/>
      <c r="G50"/>
      <c r="I50" s="53"/>
      <c r="J50" s="53"/>
      <c r="M50"/>
      <c r="N50"/>
      <c r="O50"/>
      <c r="P50"/>
      <c r="Q50"/>
      <c r="R50"/>
      <c r="S50"/>
      <c r="T50"/>
    </row>
    <row r="51" spans="1:20" s="136" customFormat="1" ht="12.75">
      <c r="A51" s="430" t="s">
        <v>305</v>
      </c>
      <c r="B51" s="430"/>
      <c r="C51" s="184"/>
      <c r="D51" s="184"/>
      <c r="E51" s="184"/>
      <c r="F51" s="184"/>
      <c r="G51" s="184"/>
      <c r="H51" s="184"/>
      <c r="I51" s="184"/>
      <c r="J51" s="198"/>
      <c r="M51"/>
      <c r="N51"/>
      <c r="O51"/>
      <c r="P51"/>
      <c r="Q51"/>
      <c r="R51"/>
      <c r="S51"/>
      <c r="T51"/>
    </row>
    <row r="52" spans="1:7" ht="12.75">
      <c r="A52" s="430" t="s">
        <v>545</v>
      </c>
      <c r="B52" s="430"/>
      <c r="C52" s="430"/>
      <c r="D52" s="430"/>
      <c r="E52" s="430"/>
      <c r="F52" s="430"/>
      <c r="G52" s="430"/>
    </row>
    <row r="53" spans="1:7" ht="12.75" hidden="1">
      <c r="A53" s="430"/>
      <c r="B53" s="430"/>
      <c r="C53" s="430"/>
      <c r="D53" s="430"/>
      <c r="E53" s="430"/>
      <c r="F53" s="430"/>
      <c r="G53" s="430"/>
    </row>
    <row r="54" ht="12.75">
      <c r="A54" t="s">
        <v>552</v>
      </c>
    </row>
    <row r="56" spans="1:2" ht="12.75">
      <c r="A56" s="430" t="s">
        <v>85</v>
      </c>
      <c r="B56" s="430"/>
    </row>
    <row r="57" ht="12.75">
      <c r="A57" s="430" t="s">
        <v>87</v>
      </c>
    </row>
    <row r="58" spans="1:3" ht="12.75">
      <c r="A58" s="334" t="s">
        <v>86</v>
      </c>
      <c r="B58" s="430"/>
      <c r="C58" s="430"/>
    </row>
    <row r="59" spans="1:3" ht="12.75">
      <c r="A59" s="334"/>
      <c r="B59" s="430"/>
      <c r="C59" s="430"/>
    </row>
    <row r="60" spans="1:20" s="136" customFormat="1" ht="12.75">
      <c r="A60" t="str">
        <f>'P vai Z aprekins'!A39</f>
        <v>2015.gada "16" februārī</v>
      </c>
      <c r="B60"/>
      <c r="C60"/>
      <c r="D60"/>
      <c r="E60"/>
      <c r="F60"/>
      <c r="G60"/>
      <c r="H60"/>
      <c r="I60"/>
      <c r="J60" s="10"/>
      <c r="M60"/>
      <c r="N60"/>
      <c r="O60"/>
      <c r="P60"/>
      <c r="Q60"/>
      <c r="R60"/>
      <c r="S60"/>
      <c r="T60"/>
    </row>
    <row r="62" spans="1:20" s="136" customFormat="1" ht="12.75">
      <c r="A62"/>
      <c r="B62"/>
      <c r="C62" t="s">
        <v>828</v>
      </c>
      <c r="D62"/>
      <c r="E62" t="s">
        <v>218</v>
      </c>
      <c r="F62"/>
      <c r="G62"/>
      <c r="H62" t="s">
        <v>651</v>
      </c>
      <c r="I62"/>
      <c r="J62" s="10"/>
      <c r="M62"/>
      <c r="N62"/>
      <c r="O62"/>
      <c r="P62"/>
      <c r="Q62"/>
      <c r="R62"/>
      <c r="S62"/>
      <c r="T62"/>
    </row>
    <row r="69" spans="1:20" s="136" customFormat="1" ht="12.75">
      <c r="A69" s="160"/>
      <c r="B69" s="160"/>
      <c r="C69" s="160"/>
      <c r="D69" s="160"/>
      <c r="E69" s="160"/>
      <c r="F69" s="160"/>
      <c r="G69" s="160"/>
      <c r="H69" s="160"/>
      <c r="I69" s="160"/>
      <c r="J69" s="297"/>
      <c r="M69"/>
      <c r="N69"/>
      <c r="O69"/>
      <c r="P69"/>
      <c r="Q69"/>
      <c r="R69"/>
      <c r="S69"/>
      <c r="T69"/>
    </row>
  </sheetData>
  <sheetProtection/>
  <mergeCells count="14">
    <mergeCell ref="A19:C19"/>
    <mergeCell ref="A20:C20"/>
    <mergeCell ref="A12:C12"/>
    <mergeCell ref="A13:C13"/>
    <mergeCell ref="A14:C14"/>
    <mergeCell ref="A15:C15"/>
    <mergeCell ref="A16:C16"/>
    <mergeCell ref="A17:C17"/>
    <mergeCell ref="A10:C10"/>
    <mergeCell ref="A11:C11"/>
    <mergeCell ref="A6:C6"/>
    <mergeCell ref="A8:C8"/>
    <mergeCell ref="A9:C9"/>
    <mergeCell ref="A18:C18"/>
  </mergeCells>
  <conditionalFormatting sqref="L32">
    <cfRule type="cellIs" priority="1" dxfId="0" operator="notEqual" stopIfTrue="1">
      <formula>#REF!</formula>
    </cfRule>
  </conditionalFormatting>
  <printOptions/>
  <pageMargins left="0.5905511811023623" right="0.1968503937007874" top="0.79" bottom="0.54" header="0.3937007874015748" footer="0.3937007874015748"/>
  <pageSetup horizontalDpi="300" verticalDpi="300" orientation="portrait" paperSize="9" r:id="rId1"/>
  <headerFooter alignWithMargins="0">
    <oddHeader>&amp;CSIA " AADSO "
gada pārskats par 2014. gadu.</oddHeader>
    <oddFooter>&amp;R&amp;P</oddFooter>
  </headerFooter>
</worksheet>
</file>

<file path=xl/worksheets/sheet15.xml><?xml version="1.0" encoding="utf-8"?>
<worksheet xmlns="http://schemas.openxmlformats.org/spreadsheetml/2006/main" xmlns:r="http://schemas.openxmlformats.org/officeDocument/2006/relationships">
  <dimension ref="A2:O50"/>
  <sheetViews>
    <sheetView view="pageBreakPreview" zoomScale="130" zoomScaleNormal="130" zoomScaleSheetLayoutView="130" zoomScalePageLayoutView="0" workbookViewId="0" topLeftCell="A1">
      <selection activeCell="N31" sqref="N31"/>
    </sheetView>
  </sheetViews>
  <sheetFormatPr defaultColWidth="9.140625" defaultRowHeight="12.75"/>
  <cols>
    <col min="1" max="1" width="5.8515625" style="0" customWidth="1"/>
    <col min="11" max="11" width="5.57421875" style="0" customWidth="1"/>
    <col min="14" max="14" width="12.140625" style="320" customWidth="1"/>
    <col min="15" max="15" width="11.28125" style="320" customWidth="1"/>
  </cols>
  <sheetData>
    <row r="2" spans="1:10" ht="15.75">
      <c r="A2" s="63"/>
      <c r="B2" s="2"/>
      <c r="C2" s="2"/>
      <c r="D2" s="2"/>
      <c r="E2" s="2"/>
      <c r="F2" s="2"/>
      <c r="G2" s="2"/>
      <c r="H2" s="2"/>
      <c r="I2" s="2"/>
      <c r="J2" s="2"/>
    </row>
    <row r="3" spans="1:15" ht="14.25" customHeight="1">
      <c r="A3" s="738" t="s">
        <v>225</v>
      </c>
      <c r="B3" s="738"/>
      <c r="C3" s="738"/>
      <c r="D3" s="738"/>
      <c r="E3" s="738"/>
      <c r="F3" s="738"/>
      <c r="G3" s="738"/>
      <c r="H3" s="738"/>
      <c r="I3" s="738"/>
      <c r="J3" s="738"/>
      <c r="K3" s="738"/>
      <c r="L3" s="738"/>
      <c r="M3" s="738"/>
      <c r="N3" s="495">
        <v>2014</v>
      </c>
      <c r="O3" s="495">
        <v>2013</v>
      </c>
    </row>
    <row r="4" spans="1:15" ht="78" customHeight="1">
      <c r="A4" s="322" t="s">
        <v>226</v>
      </c>
      <c r="B4" s="741" t="s">
        <v>227</v>
      </c>
      <c r="C4" s="741"/>
      <c r="D4" s="741"/>
      <c r="E4" s="741"/>
      <c r="F4" s="741"/>
      <c r="G4" s="741"/>
      <c r="H4" s="741"/>
      <c r="I4" s="741"/>
      <c r="J4" s="741"/>
      <c r="K4" s="741"/>
      <c r="L4" s="741"/>
      <c r="M4" s="741"/>
      <c r="N4" s="321">
        <f>aktivs!E45/pasivs!E38</f>
        <v>1.9861579144832964</v>
      </c>
      <c r="O4" s="321">
        <f>aktivs!F45/pasivs!F38</f>
        <v>1.6649841375065106</v>
      </c>
    </row>
    <row r="5" spans="1:15" ht="81.75" customHeight="1">
      <c r="A5" s="323" t="s">
        <v>228</v>
      </c>
      <c r="B5" s="735" t="s">
        <v>229</v>
      </c>
      <c r="C5" s="735"/>
      <c r="D5" s="735"/>
      <c r="E5" s="735"/>
      <c r="F5" s="735"/>
      <c r="G5" s="735"/>
      <c r="H5" s="735"/>
      <c r="I5" s="735"/>
      <c r="J5" s="735"/>
      <c r="K5" s="735"/>
      <c r="L5" s="735"/>
      <c r="M5" s="735"/>
      <c r="N5" s="321">
        <f>(aktivs!E45-aktivs!E30)/pasivs!E38</f>
        <v>1.9812567371352596</v>
      </c>
      <c r="O5" s="321">
        <f>(aktivs!F45-aktivs!F30)/pasivs!F38</f>
        <v>1.6621549315781998</v>
      </c>
    </row>
    <row r="6" spans="1:15" ht="67.5" customHeight="1">
      <c r="A6" s="323" t="s">
        <v>230</v>
      </c>
      <c r="B6" s="735" t="s">
        <v>231</v>
      </c>
      <c r="C6" s="735"/>
      <c r="D6" s="735"/>
      <c r="E6" s="735"/>
      <c r="F6" s="735"/>
      <c r="G6" s="735"/>
      <c r="H6" s="735"/>
      <c r="I6" s="735"/>
      <c r="J6" s="735"/>
      <c r="K6" s="735"/>
      <c r="L6" s="735"/>
      <c r="M6" s="735"/>
      <c r="N6" s="321">
        <f>(aktivs!E43)/pasivs!E38</f>
        <v>1.7867772491972111</v>
      </c>
      <c r="O6" s="321">
        <f>(aktivs!F43)/pasivs!F38</f>
        <v>1.4551008570481556</v>
      </c>
    </row>
    <row r="7" spans="1:15" ht="46.5" customHeight="1">
      <c r="A7" s="324" t="s">
        <v>232</v>
      </c>
      <c r="B7" s="734" t="s">
        <v>233</v>
      </c>
      <c r="C7" s="734"/>
      <c r="D7" s="734"/>
      <c r="E7" s="734"/>
      <c r="F7" s="734"/>
      <c r="G7" s="734"/>
      <c r="H7" s="734"/>
      <c r="I7" s="734"/>
      <c r="J7" s="734"/>
      <c r="K7" s="734"/>
      <c r="L7" s="734"/>
      <c r="M7" s="734"/>
      <c r="N7" s="321">
        <f>aktivs!E45-pasivs!E38</f>
        <v>870025</v>
      </c>
      <c r="O7" s="321">
        <f>aktivs!F45-pasivs!F38</f>
        <v>561752</v>
      </c>
    </row>
    <row r="8" spans="1:15" ht="14.25" customHeight="1">
      <c r="A8" s="738" t="s">
        <v>234</v>
      </c>
      <c r="B8" s="738"/>
      <c r="C8" s="738"/>
      <c r="D8" s="738"/>
      <c r="E8" s="738"/>
      <c r="F8" s="738"/>
      <c r="G8" s="738"/>
      <c r="H8" s="738"/>
      <c r="I8" s="738"/>
      <c r="J8" s="738"/>
      <c r="K8" s="738"/>
      <c r="L8" s="738"/>
      <c r="M8" s="738"/>
      <c r="N8" s="321"/>
      <c r="O8" s="321"/>
    </row>
    <row r="9" spans="1:15" ht="75" customHeight="1">
      <c r="A9" s="325" t="s">
        <v>235</v>
      </c>
      <c r="B9" s="730" t="s">
        <v>236</v>
      </c>
      <c r="C9" s="730"/>
      <c r="D9" s="730"/>
      <c r="E9" s="730"/>
      <c r="F9" s="730"/>
      <c r="G9" s="730"/>
      <c r="H9" s="730"/>
      <c r="I9" s="730"/>
      <c r="J9" s="730"/>
      <c r="K9" s="730"/>
      <c r="L9" s="730"/>
      <c r="M9" s="730"/>
      <c r="N9" s="321">
        <f>pasivs!E40/aktivs!E47</f>
        <v>0.8689400104923561</v>
      </c>
      <c r="O9" s="321">
        <f>pasivs!F40/aktivs!F47</f>
        <v>0.8443680140831124</v>
      </c>
    </row>
    <row r="10" spans="1:15" ht="87" customHeight="1">
      <c r="A10" s="326" t="s">
        <v>237</v>
      </c>
      <c r="B10" s="739" t="s">
        <v>238</v>
      </c>
      <c r="C10" s="739"/>
      <c r="D10" s="739"/>
      <c r="E10" s="739"/>
      <c r="F10" s="739"/>
      <c r="G10" s="739"/>
      <c r="H10" s="739"/>
      <c r="I10" s="739"/>
      <c r="J10" s="739"/>
      <c r="K10" s="739"/>
      <c r="L10" s="739"/>
      <c r="M10" s="739"/>
      <c r="N10" s="321">
        <f>pasivs!E40/pasivs!E21</f>
        <v>6.709035432516695</v>
      </c>
      <c r="O10" s="321">
        <f>pasivs!F40/pasivs!F21</f>
        <v>5.485122382288298</v>
      </c>
    </row>
    <row r="11" spans="1:15" ht="33" customHeight="1">
      <c r="A11" s="326" t="s">
        <v>239</v>
      </c>
      <c r="B11" s="739" t="s">
        <v>240</v>
      </c>
      <c r="C11" s="739"/>
      <c r="D11" s="739"/>
      <c r="E11" s="739"/>
      <c r="F11" s="739"/>
      <c r="G11" s="739"/>
      <c r="H11" s="739"/>
      <c r="I11" s="739"/>
      <c r="J11" s="739"/>
      <c r="K11" s="739"/>
      <c r="L11" s="739"/>
      <c r="M11" s="739"/>
      <c r="N11" s="321">
        <f>pasivs!E21/pasivs!E42</f>
        <v>0.12951786872010784</v>
      </c>
      <c r="O11" s="321">
        <f>pasivs!F21/pasivs!F42</f>
        <v>0.1539378623181889</v>
      </c>
    </row>
    <row r="12" spans="1:15" ht="45" customHeight="1">
      <c r="A12" s="326" t="s">
        <v>241</v>
      </c>
      <c r="B12" s="739" t="s">
        <v>242</v>
      </c>
      <c r="C12" s="739"/>
      <c r="D12" s="739"/>
      <c r="E12" s="739"/>
      <c r="F12" s="739"/>
      <c r="G12" s="739"/>
      <c r="H12" s="739"/>
      <c r="I12" s="739"/>
      <c r="J12" s="739"/>
      <c r="K12" s="739"/>
      <c r="L12" s="739"/>
      <c r="M12" s="739"/>
      <c r="N12" s="321">
        <f>'P vai Z aprekins'!G19/'P vai Z aprekins'!G17</f>
        <v>-30455</v>
      </c>
      <c r="O12" s="321">
        <f>'P vai Z aprekins'!H19/'P vai Z aprekins'!H17</f>
        <v>-26.084182605053748</v>
      </c>
    </row>
    <row r="13" spans="1:15" ht="24.75" customHeight="1">
      <c r="A13" s="738" t="s">
        <v>243</v>
      </c>
      <c r="B13" s="738"/>
      <c r="C13" s="738"/>
      <c r="D13" s="738"/>
      <c r="E13" s="738"/>
      <c r="F13" s="738"/>
      <c r="G13" s="738"/>
      <c r="H13" s="738"/>
      <c r="I13" s="738"/>
      <c r="J13" s="738"/>
      <c r="K13" s="738"/>
      <c r="L13" s="738"/>
      <c r="M13" s="738"/>
      <c r="N13" s="321"/>
      <c r="O13" s="321"/>
    </row>
    <row r="14" spans="1:15" ht="22.5" customHeight="1">
      <c r="A14" s="325" t="s">
        <v>244</v>
      </c>
      <c r="B14" s="730" t="s">
        <v>245</v>
      </c>
      <c r="C14" s="730"/>
      <c r="D14" s="730"/>
      <c r="E14" s="730"/>
      <c r="F14" s="730"/>
      <c r="G14" s="730"/>
      <c r="H14" s="730"/>
      <c r="I14" s="730"/>
      <c r="J14" s="730"/>
      <c r="K14" s="730"/>
      <c r="L14" s="730"/>
      <c r="M14" s="730"/>
      <c r="N14" s="321">
        <f>aktivs!E45-pasivs!E38</f>
        <v>870025</v>
      </c>
      <c r="O14" s="321">
        <f>aktivs!F45-pasivs!F38</f>
        <v>561752</v>
      </c>
    </row>
    <row r="15" spans="1:15" ht="33" customHeight="1">
      <c r="A15" s="326" t="s">
        <v>246</v>
      </c>
      <c r="B15" s="740" t="s">
        <v>247</v>
      </c>
      <c r="C15" s="740"/>
      <c r="D15" s="740"/>
      <c r="E15" s="740"/>
      <c r="F15" s="740"/>
      <c r="G15" s="740"/>
      <c r="H15" s="740"/>
      <c r="I15" s="740"/>
      <c r="J15" s="740"/>
      <c r="K15" s="740"/>
      <c r="L15" s="740"/>
      <c r="M15" s="740"/>
      <c r="N15" s="321"/>
      <c r="O15" s="321"/>
    </row>
    <row r="16" spans="1:15" ht="33" customHeight="1">
      <c r="A16" s="327" t="s">
        <v>248</v>
      </c>
      <c r="B16" s="722" t="s">
        <v>249</v>
      </c>
      <c r="C16" s="722"/>
      <c r="D16" s="722"/>
      <c r="E16" s="722"/>
      <c r="F16" s="722"/>
      <c r="G16" s="722"/>
      <c r="H16" s="722"/>
      <c r="I16" s="722"/>
      <c r="J16" s="722"/>
      <c r="K16" s="722"/>
      <c r="L16" s="722"/>
      <c r="M16" s="722"/>
      <c r="N16" s="321"/>
      <c r="O16" s="321"/>
    </row>
    <row r="17" spans="1:15" ht="14.25" customHeight="1">
      <c r="A17" s="738" t="s">
        <v>250</v>
      </c>
      <c r="B17" s="738"/>
      <c r="C17" s="738"/>
      <c r="D17" s="738"/>
      <c r="E17" s="738"/>
      <c r="F17" s="738"/>
      <c r="G17" s="738"/>
      <c r="H17" s="738"/>
      <c r="I17" s="738"/>
      <c r="J17" s="738"/>
      <c r="K17" s="738"/>
      <c r="L17" s="738"/>
      <c r="M17" s="738"/>
      <c r="N17" s="321"/>
      <c r="O17" s="321"/>
    </row>
    <row r="18" spans="1:15" ht="75" customHeight="1">
      <c r="A18" s="721" t="s">
        <v>251</v>
      </c>
      <c r="B18" s="728" t="s">
        <v>252</v>
      </c>
      <c r="C18" s="728"/>
      <c r="D18" s="728"/>
      <c r="E18" s="728"/>
      <c r="F18" s="728"/>
      <c r="G18" s="728"/>
      <c r="H18" s="728"/>
      <c r="I18" s="728"/>
      <c r="J18" s="728"/>
      <c r="K18" s="728"/>
      <c r="L18" s="728"/>
      <c r="M18" s="728"/>
      <c r="N18" s="321">
        <f>'P vai Z aprekins'!G8/aktivs!E47</f>
        <v>0.24627898282607458</v>
      </c>
      <c r="O18" s="321">
        <f>'P vai Z aprekins'!H8/aktivs!F47</f>
        <v>0.28942666563418784</v>
      </c>
    </row>
    <row r="19" spans="1:15" ht="42.75" customHeight="1">
      <c r="A19" s="721"/>
      <c r="B19" s="730" t="s">
        <v>253</v>
      </c>
      <c r="C19" s="730"/>
      <c r="D19" s="730"/>
      <c r="E19" s="730"/>
      <c r="F19" s="730"/>
      <c r="G19" s="730"/>
      <c r="H19" s="730"/>
      <c r="I19" s="730"/>
      <c r="J19" s="730"/>
      <c r="K19" s="730"/>
      <c r="L19" s="730"/>
      <c r="M19" s="730"/>
      <c r="N19" s="321">
        <f>'P vai Z aprekins'!G8/(aktivs!E47+aktivs!F47)/2</f>
        <v>0.06793579259867608</v>
      </c>
      <c r="O19" s="321">
        <f>'P vai Z aprekins'!H8/(aktivs!F47+aktivs!G47)/2</f>
        <v>0.14471333281709392</v>
      </c>
    </row>
    <row r="20" spans="1:15" ht="42.75" customHeight="1">
      <c r="A20" s="328" t="s">
        <v>254</v>
      </c>
      <c r="B20" s="737" t="s">
        <v>255</v>
      </c>
      <c r="C20" s="737"/>
      <c r="D20" s="737"/>
      <c r="E20" s="737"/>
      <c r="F20" s="737"/>
      <c r="G20" s="737"/>
      <c r="H20" s="737"/>
      <c r="I20" s="737"/>
      <c r="J20" s="737"/>
      <c r="K20" s="737"/>
      <c r="L20" s="737"/>
      <c r="M20" s="737"/>
      <c r="N20" s="321">
        <f>'P vai Z aprekins'!G8/aktivs!E22</f>
        <v>0.3371744850357267</v>
      </c>
      <c r="O20" s="321">
        <f>'P vai Z aprekins'!H8/aktivs!F22</f>
        <v>0.39447265032804124</v>
      </c>
    </row>
    <row r="21" spans="1:15" ht="37.5" customHeight="1">
      <c r="A21" s="329" t="s">
        <v>256</v>
      </c>
      <c r="B21" s="735" t="s">
        <v>257</v>
      </c>
      <c r="C21" s="735"/>
      <c r="D21" s="735"/>
      <c r="E21" s="735"/>
      <c r="F21" s="735"/>
      <c r="G21" s="735"/>
      <c r="H21" s="735"/>
      <c r="I21" s="735"/>
      <c r="J21" s="735"/>
      <c r="K21" s="735"/>
      <c r="L21" s="735"/>
      <c r="M21" s="735"/>
      <c r="N21" s="321">
        <f>'P vai Z aprekins'!G8/aktivs!E45</f>
        <v>0.9135654371321184</v>
      </c>
      <c r="O21" s="321">
        <f>'P vai Z aprekins'!H8/aktivs!F45</f>
        <v>1.0868659492418125</v>
      </c>
    </row>
    <row r="22" spans="1:15" ht="45.75" customHeight="1">
      <c r="A22" s="721" t="s">
        <v>258</v>
      </c>
      <c r="B22" s="729" t="s">
        <v>259</v>
      </c>
      <c r="C22" s="729"/>
      <c r="D22" s="729"/>
      <c r="E22" s="729"/>
      <c r="F22" s="729"/>
      <c r="G22" s="729"/>
      <c r="H22" s="729"/>
      <c r="I22" s="729"/>
      <c r="J22" s="729"/>
      <c r="K22" s="729"/>
      <c r="L22" s="729"/>
      <c r="M22" s="729"/>
      <c r="N22" s="321">
        <f>'P vai Z aprekins'!G9/(aktivs!E30+aktivs!F30)/2</f>
        <v>-110.86699434018469</v>
      </c>
      <c r="O22" s="321">
        <f>'P vai Z aprekins'!H9/(aktivs!F30+aktivs!G30)/2</f>
        <v>-322.1759414225941</v>
      </c>
    </row>
    <row r="23" spans="1:15" ht="41.25" customHeight="1">
      <c r="A23" s="721"/>
      <c r="B23" s="728" t="s">
        <v>260</v>
      </c>
      <c r="C23" s="728"/>
      <c r="D23" s="728"/>
      <c r="E23" s="728"/>
      <c r="F23" s="728"/>
      <c r="G23" s="728"/>
      <c r="H23" s="728"/>
      <c r="I23" s="728"/>
      <c r="J23" s="728"/>
      <c r="K23" s="728"/>
      <c r="L23" s="728"/>
      <c r="M23" s="728"/>
      <c r="N23" s="321">
        <f>365/N22</f>
        <v>-3.292233204050185</v>
      </c>
      <c r="O23" s="321"/>
    </row>
    <row r="24" spans="1:15" ht="31.5" customHeight="1">
      <c r="A24" s="721"/>
      <c r="B24" s="724" t="s">
        <v>261</v>
      </c>
      <c r="C24" s="724"/>
      <c r="D24" s="724"/>
      <c r="E24" s="724"/>
      <c r="F24" s="724"/>
      <c r="G24" s="724"/>
      <c r="H24" s="724"/>
      <c r="I24" s="724"/>
      <c r="J24" s="724"/>
      <c r="K24" s="724"/>
      <c r="L24" s="724"/>
      <c r="M24" s="724"/>
      <c r="N24" s="321"/>
      <c r="O24" s="321" t="s">
        <v>262</v>
      </c>
    </row>
    <row r="25" spans="1:15" ht="24.75" customHeight="1">
      <c r="A25" s="721" t="s">
        <v>263</v>
      </c>
      <c r="B25" s="729" t="s">
        <v>264</v>
      </c>
      <c r="C25" s="729"/>
      <c r="D25" s="729"/>
      <c r="E25" s="729"/>
      <c r="F25" s="729"/>
      <c r="G25" s="729"/>
      <c r="H25" s="729"/>
      <c r="I25" s="729"/>
      <c r="J25" s="729"/>
      <c r="K25" s="729"/>
      <c r="L25" s="729"/>
      <c r="M25" s="729"/>
      <c r="N25" s="321">
        <f>'P vai Z aprekins'!G8/analize!N27</f>
        <v>9.240181478146429</v>
      </c>
      <c r="O25" s="321"/>
    </row>
    <row r="26" spans="1:15" ht="29.25" customHeight="1">
      <c r="A26" s="721"/>
      <c r="B26" s="728" t="s">
        <v>265</v>
      </c>
      <c r="C26" s="728"/>
      <c r="D26" s="728"/>
      <c r="E26" s="728"/>
      <c r="F26" s="728"/>
      <c r="G26" s="728"/>
      <c r="H26" s="728"/>
      <c r="I26" s="728"/>
      <c r="J26" s="728"/>
      <c r="K26" s="728"/>
      <c r="L26" s="728"/>
      <c r="M26" s="728"/>
      <c r="N26" s="321">
        <f>360/N25</f>
        <v>38.96027376209235</v>
      </c>
      <c r="O26" s="321"/>
    </row>
    <row r="27" spans="1:15" ht="26.25" customHeight="1">
      <c r="A27" s="721"/>
      <c r="B27" s="724" t="s">
        <v>266</v>
      </c>
      <c r="C27" s="724"/>
      <c r="D27" s="724"/>
      <c r="E27" s="724"/>
      <c r="F27" s="724"/>
      <c r="G27" s="724"/>
      <c r="H27" s="724"/>
      <c r="I27" s="724"/>
      <c r="J27" s="724"/>
      <c r="K27" s="724"/>
      <c r="L27" s="724"/>
      <c r="M27" s="724"/>
      <c r="N27" s="321">
        <f>(aktivs!F41+aktivs!E41)/2</f>
        <v>173244</v>
      </c>
      <c r="O27" s="321" t="s">
        <v>262</v>
      </c>
    </row>
    <row r="28" spans="1:15" ht="30" customHeight="1">
      <c r="A28" s="721" t="s">
        <v>267</v>
      </c>
      <c r="B28" s="734" t="s">
        <v>268</v>
      </c>
      <c r="C28" s="734"/>
      <c r="D28" s="734"/>
      <c r="E28" s="734"/>
      <c r="F28" s="734"/>
      <c r="G28" s="734"/>
      <c r="H28" s="734"/>
      <c r="I28" s="734"/>
      <c r="J28" s="734"/>
      <c r="K28" s="734"/>
      <c r="L28" s="734"/>
      <c r="M28" s="734"/>
      <c r="N28" s="321">
        <f>'P vai Z aprekins'!G9/analize!N30</f>
        <v>-0.2945673147698186</v>
      </c>
      <c r="O28" s="321" t="s">
        <v>262</v>
      </c>
    </row>
    <row r="29" spans="1:15" ht="20.25" customHeight="1">
      <c r="A29" s="721"/>
      <c r="B29" s="723" t="s">
        <v>269</v>
      </c>
      <c r="C29" s="723"/>
      <c r="D29" s="723"/>
      <c r="E29" s="723"/>
      <c r="F29" s="723"/>
      <c r="G29" s="723"/>
      <c r="H29" s="723"/>
      <c r="I29" s="723"/>
      <c r="J29" s="723"/>
      <c r="K29" s="723"/>
      <c r="L29" s="723"/>
      <c r="M29" s="723"/>
      <c r="N29" s="321">
        <f>360/N30</f>
        <v>7.123172312704099E-05</v>
      </c>
      <c r="O29" s="321"/>
    </row>
    <row r="30" spans="1:15" ht="25.5" customHeight="1">
      <c r="A30" s="721"/>
      <c r="B30" s="724" t="s">
        <v>270</v>
      </c>
      <c r="C30" s="724"/>
      <c r="D30" s="724"/>
      <c r="E30" s="724"/>
      <c r="F30" s="724"/>
      <c r="G30" s="724"/>
      <c r="H30" s="724"/>
      <c r="I30" s="724"/>
      <c r="J30" s="724"/>
      <c r="K30" s="724"/>
      <c r="L30" s="724"/>
      <c r="M30" s="724"/>
      <c r="N30" s="321">
        <f>(pasivs!F40+pasivs!E40)/2</f>
        <v>5053928</v>
      </c>
      <c r="O30" s="321" t="s">
        <v>262</v>
      </c>
    </row>
    <row r="31" spans="1:15" ht="19.5" customHeight="1">
      <c r="A31" s="330" t="s">
        <v>271</v>
      </c>
      <c r="B31" s="735" t="s">
        <v>272</v>
      </c>
      <c r="C31" s="735"/>
      <c r="D31" s="735"/>
      <c r="E31" s="735"/>
      <c r="F31" s="735"/>
      <c r="G31" s="735"/>
      <c r="H31" s="735"/>
      <c r="I31" s="735"/>
      <c r="J31" s="735"/>
      <c r="K31" s="735"/>
      <c r="L31" s="735"/>
      <c r="M31" s="735"/>
      <c r="N31" s="321" t="e">
        <f>'P vai Z aprekins'!G8/aktivs!E27</f>
        <v>#DIV/0!</v>
      </c>
      <c r="O31" s="321" t="e">
        <f>'P vai Z aprekins'!H8/aktivs!F27</f>
        <v>#DIV/0!</v>
      </c>
    </row>
    <row r="32" spans="1:15" ht="21.75" customHeight="1">
      <c r="A32" s="328" t="s">
        <v>273</v>
      </c>
      <c r="B32" s="735" t="s">
        <v>274</v>
      </c>
      <c r="C32" s="735"/>
      <c r="D32" s="735"/>
      <c r="E32" s="735"/>
      <c r="F32" s="735"/>
      <c r="G32" s="735"/>
      <c r="H32" s="735"/>
      <c r="I32" s="735"/>
      <c r="J32" s="735"/>
      <c r="K32" s="735"/>
      <c r="L32" s="735"/>
      <c r="M32" s="735"/>
      <c r="N32" s="321" t="e">
        <f>'P vai Z aprekins'!G8/aktivs!E28</f>
        <v>#DIV/0!</v>
      </c>
      <c r="O32" s="321" t="e">
        <f>'P vai Z aprekins'!H8/aktivs!F28</f>
        <v>#DIV/0!</v>
      </c>
    </row>
    <row r="33" spans="1:15" ht="46.5" customHeight="1">
      <c r="A33" s="736" t="s">
        <v>275</v>
      </c>
      <c r="B33" s="729" t="s">
        <v>276</v>
      </c>
      <c r="C33" s="729"/>
      <c r="D33" s="729"/>
      <c r="E33" s="729"/>
      <c r="F33" s="729"/>
      <c r="G33" s="729"/>
      <c r="H33" s="729"/>
      <c r="I33" s="729"/>
      <c r="J33" s="729"/>
      <c r="K33" s="729"/>
      <c r="L33" s="729"/>
      <c r="M33" s="729"/>
      <c r="N33" s="321">
        <f>aktivs!E33/analize!N34</f>
        <v>36.89716305411149</v>
      </c>
      <c r="O33" s="321">
        <f>aktivs!F33/analize!O34</f>
        <v>38.73127972316166</v>
      </c>
    </row>
    <row r="34" spans="1:15" ht="12.75" customHeight="1">
      <c r="A34" s="736"/>
      <c r="B34" s="724" t="s">
        <v>277</v>
      </c>
      <c r="C34" s="724"/>
      <c r="D34" s="724"/>
      <c r="E34" s="724"/>
      <c r="F34" s="724"/>
      <c r="G34" s="724"/>
      <c r="H34" s="724"/>
      <c r="I34" s="724"/>
      <c r="J34" s="724"/>
      <c r="K34" s="724"/>
      <c r="L34" s="724"/>
      <c r="M34" s="724"/>
      <c r="N34" s="321">
        <f>'P vai Z aprekins'!G8/360</f>
        <v>4446.683333333333</v>
      </c>
      <c r="O34" s="321">
        <f>'P vai Z aprekins'!H8/360</f>
        <v>4246.361111111111</v>
      </c>
    </row>
    <row r="35" spans="1:15" ht="14.25" customHeight="1">
      <c r="A35" s="733" t="s">
        <v>278</v>
      </c>
      <c r="B35" s="733"/>
      <c r="C35" s="733"/>
      <c r="D35" s="733"/>
      <c r="E35" s="733"/>
      <c r="F35" s="733"/>
      <c r="G35" s="733"/>
      <c r="H35" s="733"/>
      <c r="I35" s="733"/>
      <c r="J35" s="733"/>
      <c r="K35" s="733"/>
      <c r="L35" s="733"/>
      <c r="M35" s="733"/>
      <c r="N35" s="321"/>
      <c r="O35" s="321"/>
    </row>
    <row r="36" spans="1:15" ht="12.75" customHeight="1">
      <c r="A36" s="731" t="s">
        <v>279</v>
      </c>
      <c r="B36" s="732" t="s">
        <v>280</v>
      </c>
      <c r="C36" s="732"/>
      <c r="D36" s="732"/>
      <c r="E36" s="732"/>
      <c r="F36" s="732"/>
      <c r="G36" s="732"/>
      <c r="H36" s="732"/>
      <c r="I36" s="732"/>
      <c r="J36" s="732"/>
      <c r="K36" s="732"/>
      <c r="L36" s="732"/>
      <c r="M36" s="732"/>
      <c r="N36" s="321"/>
      <c r="O36" s="321"/>
    </row>
    <row r="37" spans="1:15" ht="12.75" customHeight="1">
      <c r="A37" s="731"/>
      <c r="B37" s="723" t="s">
        <v>281</v>
      </c>
      <c r="C37" s="723"/>
      <c r="D37" s="723"/>
      <c r="E37" s="723"/>
      <c r="F37" s="723"/>
      <c r="G37" s="723"/>
      <c r="H37" s="723"/>
      <c r="I37" s="723"/>
      <c r="J37" s="723"/>
      <c r="K37" s="723"/>
      <c r="L37" s="723"/>
      <c r="M37" s="723"/>
      <c r="N37" s="321">
        <f>'P vai Z aprekins'!G25/'P vai Z aprekins'!G8*100</f>
        <v>1.798800104447385</v>
      </c>
      <c r="O37" s="321">
        <f>'P vai Z aprekins'!H25/'P vai Z aprekins'!H8*100</f>
        <v>12.318063178276825</v>
      </c>
    </row>
    <row r="38" spans="1:15" ht="12.75" customHeight="1">
      <c r="A38" s="731"/>
      <c r="B38" s="723" t="s">
        <v>342</v>
      </c>
      <c r="C38" s="723"/>
      <c r="D38" s="723"/>
      <c r="E38" s="723"/>
      <c r="F38" s="723"/>
      <c r="G38" s="723"/>
      <c r="H38" s="723"/>
      <c r="I38" s="723"/>
      <c r="J38" s="723"/>
      <c r="K38" s="723"/>
      <c r="L38" s="723"/>
      <c r="M38" s="723"/>
      <c r="N38" s="321">
        <f>'P vai Z aprekins'!G19/'P vai Z aprekins'!G8*100</f>
        <v>3.804958252280414</v>
      </c>
      <c r="O38" s="321">
        <f>'P vai Z aprekins'!H19/'P vai Z aprekins'!H8*100</f>
        <v>12.222294906096069</v>
      </c>
    </row>
    <row r="39" spans="1:15" ht="12.75" customHeight="1">
      <c r="A39" s="731"/>
      <c r="B39" s="730" t="s">
        <v>343</v>
      </c>
      <c r="C39" s="730"/>
      <c r="D39" s="730"/>
      <c r="E39" s="730"/>
      <c r="F39" s="730"/>
      <c r="G39" s="730"/>
      <c r="H39" s="730"/>
      <c r="I39" s="730"/>
      <c r="J39" s="730"/>
      <c r="K39" s="730"/>
      <c r="L39" s="730"/>
      <c r="M39" s="730"/>
      <c r="N39" s="321">
        <f>'P vai Z aprekins'!G11/'P vai Z aprekins'!G8*100</f>
        <v>7.001722882098144</v>
      </c>
      <c r="O39" s="321">
        <f>'P vai Z aprekins'!H11/'P vai Z aprekins'!H8*100</f>
        <v>-0.7399145673746802</v>
      </c>
    </row>
    <row r="40" spans="1:15" ht="12.75" customHeight="1">
      <c r="A40" s="721" t="s">
        <v>344</v>
      </c>
      <c r="B40" s="722" t="s">
        <v>345</v>
      </c>
      <c r="C40" s="722"/>
      <c r="D40" s="722"/>
      <c r="E40" s="722"/>
      <c r="F40" s="722"/>
      <c r="G40" s="722"/>
      <c r="H40" s="722"/>
      <c r="I40" s="722"/>
      <c r="J40" s="722"/>
      <c r="K40" s="722"/>
      <c r="L40" s="722"/>
      <c r="M40" s="722"/>
      <c r="N40" s="321"/>
      <c r="O40" s="321"/>
    </row>
    <row r="41" spans="1:15" ht="12.75" customHeight="1">
      <c r="A41" s="721"/>
      <c r="B41" s="723" t="s">
        <v>346</v>
      </c>
      <c r="C41" s="723"/>
      <c r="D41" s="723"/>
      <c r="E41" s="723"/>
      <c r="F41" s="723"/>
      <c r="G41" s="723"/>
      <c r="H41" s="723"/>
      <c r="I41" s="723"/>
      <c r="J41" s="723"/>
      <c r="K41" s="723"/>
      <c r="L41" s="723"/>
      <c r="M41" s="723"/>
      <c r="N41" s="321">
        <f>'P vai Z aprekins'!G19/analize!N43*100</f>
        <v>1.0339714186941729</v>
      </c>
      <c r="O41" s="321"/>
    </row>
    <row r="42" spans="1:15" ht="12.75" customHeight="1">
      <c r="A42" s="721"/>
      <c r="B42" s="723" t="s">
        <v>347</v>
      </c>
      <c r="C42" s="723"/>
      <c r="D42" s="723"/>
      <c r="E42" s="723"/>
      <c r="F42" s="723"/>
      <c r="G42" s="723"/>
      <c r="H42" s="723"/>
      <c r="I42" s="723"/>
      <c r="J42" s="723"/>
      <c r="K42" s="723"/>
      <c r="L42" s="723"/>
      <c r="M42" s="723"/>
      <c r="N42" s="321">
        <f>'P vai Z aprekins'!G25/N43</f>
        <v>0.004888116432888575</v>
      </c>
      <c r="O42" s="321"/>
    </row>
    <row r="43" spans="1:15" ht="12.75" customHeight="1">
      <c r="A43" s="721"/>
      <c r="B43" s="724" t="s">
        <v>348</v>
      </c>
      <c r="C43" s="724"/>
      <c r="D43" s="724"/>
      <c r="E43" s="724"/>
      <c r="F43" s="724"/>
      <c r="G43" s="724"/>
      <c r="H43" s="724"/>
      <c r="I43" s="724"/>
      <c r="J43" s="724"/>
      <c r="K43" s="724"/>
      <c r="L43" s="724"/>
      <c r="M43" s="724"/>
      <c r="N43" s="321">
        <f>(aktivs!F47+aktivs!E47)/2</f>
        <v>5890878.5</v>
      </c>
      <c r="O43" s="321" t="s">
        <v>262</v>
      </c>
    </row>
    <row r="44" spans="1:15" ht="12.75" customHeight="1">
      <c r="A44" s="721" t="s">
        <v>349</v>
      </c>
      <c r="B44" s="722" t="s">
        <v>350</v>
      </c>
      <c r="C44" s="722"/>
      <c r="D44" s="722"/>
      <c r="E44" s="722"/>
      <c r="F44" s="722"/>
      <c r="G44" s="722"/>
      <c r="H44" s="722"/>
      <c r="I44" s="722"/>
      <c r="J44" s="722"/>
      <c r="K44" s="722"/>
      <c r="L44" s="722"/>
      <c r="M44" s="722"/>
      <c r="N44" s="321"/>
      <c r="O44" s="321"/>
    </row>
    <row r="45" spans="1:15" ht="12.75" customHeight="1">
      <c r="A45" s="721"/>
      <c r="B45" s="723" t="s">
        <v>351</v>
      </c>
      <c r="C45" s="723"/>
      <c r="D45" s="723"/>
      <c r="E45" s="723"/>
      <c r="F45" s="723"/>
      <c r="G45" s="723"/>
      <c r="H45" s="723"/>
      <c r="I45" s="723"/>
      <c r="J45" s="723"/>
      <c r="K45" s="723"/>
      <c r="L45" s="723"/>
      <c r="M45" s="723"/>
      <c r="N45" s="321">
        <f>'P vai Z aprekins'!G25+'P vai Z aprekins'!G17/analize!N46*100</f>
        <v>28795.29996604921</v>
      </c>
      <c r="O45" s="321"/>
    </row>
    <row r="46" spans="1:15" ht="12.75" customHeight="1">
      <c r="A46" s="721"/>
      <c r="B46" s="727" t="s">
        <v>348</v>
      </c>
      <c r="C46" s="727"/>
      <c r="D46" s="727"/>
      <c r="E46" s="727"/>
      <c r="F46" s="727"/>
      <c r="G46" s="727"/>
      <c r="H46" s="727"/>
      <c r="I46" s="727"/>
      <c r="J46" s="727"/>
      <c r="K46" s="727"/>
      <c r="L46" s="727"/>
      <c r="M46" s="727"/>
      <c r="N46" s="321">
        <f>(aktivs!E47+aktivs!F47)/2</f>
        <v>5890878.5</v>
      </c>
      <c r="O46" s="321" t="s">
        <v>262</v>
      </c>
    </row>
    <row r="47" spans="1:15" ht="35.25" customHeight="1">
      <c r="A47" s="721"/>
      <c r="B47" s="728" t="s">
        <v>352</v>
      </c>
      <c r="C47" s="728"/>
      <c r="D47" s="728"/>
      <c r="E47" s="728"/>
      <c r="F47" s="728"/>
      <c r="G47" s="728"/>
      <c r="H47" s="728"/>
      <c r="I47" s="728"/>
      <c r="J47" s="728"/>
      <c r="K47" s="728"/>
      <c r="L47" s="728"/>
      <c r="M47" s="728"/>
      <c r="N47" s="321">
        <f>'P vai Z aprekins'!G25/analize!N46*100</f>
        <v>0.4888116432888575</v>
      </c>
      <c r="O47" s="321"/>
    </row>
    <row r="48" spans="1:15" ht="27" customHeight="1">
      <c r="A48" s="721"/>
      <c r="B48" s="724" t="s">
        <v>353</v>
      </c>
      <c r="C48" s="724"/>
      <c r="D48" s="724"/>
      <c r="E48" s="724"/>
      <c r="F48" s="724"/>
      <c r="G48" s="724"/>
      <c r="H48" s="724"/>
      <c r="I48" s="724"/>
      <c r="J48" s="724"/>
      <c r="K48" s="724"/>
      <c r="L48" s="724"/>
      <c r="M48" s="724"/>
      <c r="N48" s="321">
        <f>(pasivs!E21+pasivs!F21)/2</f>
        <v>827464.65</v>
      </c>
      <c r="O48" s="321" t="s">
        <v>262</v>
      </c>
    </row>
    <row r="49" spans="1:15" ht="25.5" customHeight="1">
      <c r="A49" s="725"/>
      <c r="B49" s="726" t="s">
        <v>354</v>
      </c>
      <c r="C49" s="726"/>
      <c r="D49" s="726"/>
      <c r="E49" s="726"/>
      <c r="F49" s="726"/>
      <c r="G49" s="726"/>
      <c r="H49" s="726"/>
      <c r="I49" s="726"/>
      <c r="J49" s="726"/>
      <c r="K49" s="726"/>
      <c r="L49" s="726"/>
      <c r="M49" s="726"/>
      <c r="N49" s="321"/>
      <c r="O49" s="321"/>
    </row>
    <row r="50" spans="1:15" ht="27.75" customHeight="1">
      <c r="A50" s="725"/>
      <c r="B50" s="724" t="s">
        <v>355</v>
      </c>
      <c r="C50" s="724"/>
      <c r="D50" s="724"/>
      <c r="E50" s="724"/>
      <c r="F50" s="724"/>
      <c r="G50" s="724"/>
      <c r="H50" s="724"/>
      <c r="I50" s="724"/>
      <c r="J50" s="724"/>
      <c r="K50" s="724"/>
      <c r="L50" s="724"/>
      <c r="M50" s="724"/>
      <c r="N50" s="321"/>
      <c r="O50" s="321"/>
    </row>
  </sheetData>
  <sheetProtection/>
  <mergeCells count="57">
    <mergeCell ref="A3:M3"/>
    <mergeCell ref="B4:M4"/>
    <mergeCell ref="B5:M5"/>
    <mergeCell ref="B6:M6"/>
    <mergeCell ref="B9:M9"/>
    <mergeCell ref="B10:M10"/>
    <mergeCell ref="B7:M7"/>
    <mergeCell ref="A8:M8"/>
    <mergeCell ref="A17:M17"/>
    <mergeCell ref="A18:A19"/>
    <mergeCell ref="B18:M18"/>
    <mergeCell ref="B19:M19"/>
    <mergeCell ref="B11:M11"/>
    <mergeCell ref="B12:M12"/>
    <mergeCell ref="B15:M15"/>
    <mergeCell ref="B16:M16"/>
    <mergeCell ref="A13:M13"/>
    <mergeCell ref="B14:M14"/>
    <mergeCell ref="A33:A34"/>
    <mergeCell ref="B33:M33"/>
    <mergeCell ref="B34:M34"/>
    <mergeCell ref="B20:M20"/>
    <mergeCell ref="B21:M21"/>
    <mergeCell ref="A22:A24"/>
    <mergeCell ref="B22:M22"/>
    <mergeCell ref="B23:M23"/>
    <mergeCell ref="B24:M24"/>
    <mergeCell ref="A36:A39"/>
    <mergeCell ref="B36:M36"/>
    <mergeCell ref="B37:M37"/>
    <mergeCell ref="A35:M35"/>
    <mergeCell ref="A28:A30"/>
    <mergeCell ref="B28:M28"/>
    <mergeCell ref="B29:M29"/>
    <mergeCell ref="B30:M30"/>
    <mergeCell ref="B31:M31"/>
    <mergeCell ref="B32:M32"/>
    <mergeCell ref="B45:M45"/>
    <mergeCell ref="B46:M46"/>
    <mergeCell ref="B47:M47"/>
    <mergeCell ref="B48:M48"/>
    <mergeCell ref="A25:A27"/>
    <mergeCell ref="B25:M25"/>
    <mergeCell ref="B26:M26"/>
    <mergeCell ref="B27:M27"/>
    <mergeCell ref="B38:M38"/>
    <mergeCell ref="B39:M39"/>
    <mergeCell ref="A40:A43"/>
    <mergeCell ref="B40:M40"/>
    <mergeCell ref="B41:M41"/>
    <mergeCell ref="B42:M42"/>
    <mergeCell ref="B43:M43"/>
    <mergeCell ref="A49:A50"/>
    <mergeCell ref="B49:M49"/>
    <mergeCell ref="B50:M50"/>
    <mergeCell ref="A44:A48"/>
    <mergeCell ref="B44:M44"/>
  </mergeCells>
  <printOptions/>
  <pageMargins left="0.7479166666666667" right="0.3298611111111111"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2:L31"/>
  <sheetViews>
    <sheetView view="pageBreakPreview" zoomScale="130" zoomScaleSheetLayoutView="130" zoomScalePageLayoutView="0" workbookViewId="0" topLeftCell="A1">
      <selection activeCell="K22" sqref="K22"/>
    </sheetView>
  </sheetViews>
  <sheetFormatPr defaultColWidth="9.140625" defaultRowHeight="12.75"/>
  <sheetData>
    <row r="2" s="15" customFormat="1" ht="12.75">
      <c r="A2" s="15" t="s">
        <v>356</v>
      </c>
    </row>
    <row r="4" ht="12.75">
      <c r="A4" t="s">
        <v>357</v>
      </c>
    </row>
    <row r="5" s="111" customFormat="1" ht="12.75">
      <c r="A5" s="111" t="s">
        <v>358</v>
      </c>
    </row>
    <row r="7" ht="12.75">
      <c r="A7" s="331" t="s">
        <v>359</v>
      </c>
    </row>
    <row r="9" ht="12.75">
      <c r="A9" t="s">
        <v>360</v>
      </c>
    </row>
    <row r="10" ht="12.75">
      <c r="A10" s="331" t="s">
        <v>361</v>
      </c>
    </row>
    <row r="11" s="15" customFormat="1" ht="12.75">
      <c r="A11" s="15" t="s">
        <v>362</v>
      </c>
    </row>
    <row r="12" s="10" customFormat="1" ht="12.75">
      <c r="A12" s="10" t="s">
        <v>363</v>
      </c>
    </row>
    <row r="13" s="96" customFormat="1" ht="12.75">
      <c r="A13" s="111" t="s">
        <v>364</v>
      </c>
    </row>
    <row r="15" ht="12.75">
      <c r="A15" s="331" t="s">
        <v>365</v>
      </c>
    </row>
    <row r="17" ht="12.75">
      <c r="A17" t="s">
        <v>360</v>
      </c>
    </row>
    <row r="19" ht="12.75">
      <c r="A19" s="331" t="s">
        <v>366</v>
      </c>
    </row>
    <row r="20" ht="12.75">
      <c r="A20" t="s">
        <v>367</v>
      </c>
    </row>
    <row r="21" ht="12.75">
      <c r="A21" t="s">
        <v>368</v>
      </c>
    </row>
    <row r="22" s="96" customFormat="1" ht="12.75">
      <c r="A22" s="111" t="s">
        <v>369</v>
      </c>
    </row>
    <row r="24" ht="12.75">
      <c r="A24" t="s">
        <v>370</v>
      </c>
    </row>
    <row r="26" s="96" customFormat="1" ht="12.75">
      <c r="A26" s="111" t="s">
        <v>371</v>
      </c>
    </row>
    <row r="28" ht="12.75">
      <c r="A28" t="s">
        <v>372</v>
      </c>
    </row>
    <row r="30" spans="1:12" ht="12.75">
      <c r="A30" s="111" t="s">
        <v>373</v>
      </c>
      <c r="B30" s="111"/>
      <c r="C30" s="111"/>
      <c r="D30" s="111"/>
      <c r="E30" s="111"/>
      <c r="F30" s="111"/>
      <c r="G30" s="111"/>
      <c r="H30" s="111"/>
      <c r="I30" s="111"/>
      <c r="J30" s="111"/>
      <c r="K30" s="111"/>
      <c r="L30" s="111"/>
    </row>
    <row r="31" spans="1:2" ht="12.75">
      <c r="A31" s="111" t="s">
        <v>374</v>
      </c>
      <c r="B31" s="111"/>
    </row>
  </sheetData>
  <sheetProtection/>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29"/>
  <sheetViews>
    <sheetView view="pageBreakPreview" zoomScaleSheetLayoutView="100" zoomScalePageLayoutView="0" workbookViewId="0" topLeftCell="A1">
      <selection activeCell="G7" sqref="G7"/>
    </sheetView>
  </sheetViews>
  <sheetFormatPr defaultColWidth="9.140625" defaultRowHeight="12.75"/>
  <cols>
    <col min="1" max="1" width="10.140625" style="0" customWidth="1"/>
    <col min="2" max="2" width="5.8515625" style="0" customWidth="1"/>
    <col min="3" max="3" width="6.00390625" style="0" customWidth="1"/>
    <col min="4" max="4" width="12.7109375" style="0" customWidth="1"/>
    <col min="5" max="5" width="10.140625" style="0" customWidth="1"/>
    <col min="6" max="6" width="12.140625" style="0" customWidth="1"/>
    <col min="7" max="7" width="10.28125" style="0" customWidth="1"/>
    <col min="8" max="8" width="6.8515625" style="0" customWidth="1"/>
    <col min="9" max="9" width="10.421875" style="0" customWidth="1"/>
  </cols>
  <sheetData>
    <row r="1" spans="1:9" ht="18">
      <c r="A1" s="592" t="s">
        <v>377</v>
      </c>
      <c r="B1" s="592"/>
      <c r="C1" s="592"/>
      <c r="D1" s="592"/>
      <c r="E1" s="592"/>
      <c r="F1" s="592"/>
      <c r="G1" s="592"/>
      <c r="H1" s="592"/>
      <c r="I1" s="2"/>
    </row>
    <row r="2" spans="5:9" ht="15.75">
      <c r="E2" s="8"/>
      <c r="F2" s="8"/>
      <c r="I2" s="2"/>
    </row>
    <row r="3" spans="8:9" ht="12.75">
      <c r="H3" s="9" t="s">
        <v>378</v>
      </c>
      <c r="I3" s="2"/>
    </row>
    <row r="4" spans="8:9" ht="12.75">
      <c r="H4" s="9"/>
      <c r="I4" s="2"/>
    </row>
    <row r="5" spans="1:9" ht="12.75">
      <c r="A5" s="10"/>
      <c r="H5" s="11"/>
      <c r="I5" s="2"/>
    </row>
    <row r="6" spans="8:9" ht="12.75">
      <c r="H6" s="11"/>
      <c r="I6" s="2"/>
    </row>
    <row r="7" spans="1:9" ht="12.75">
      <c r="A7" s="593" t="s">
        <v>379</v>
      </c>
      <c r="B7" s="593"/>
      <c r="C7" s="593"/>
      <c r="D7" s="593"/>
      <c r="E7" s="10"/>
      <c r="F7" s="10"/>
      <c r="G7" s="10"/>
      <c r="H7" s="13" t="s">
        <v>629</v>
      </c>
      <c r="I7" s="14"/>
    </row>
    <row r="8" spans="1:9" ht="12.75">
      <c r="A8" s="10"/>
      <c r="B8" s="10"/>
      <c r="C8" s="10"/>
      <c r="D8" s="10"/>
      <c r="E8" s="10"/>
      <c r="F8" s="10"/>
      <c r="G8" s="10"/>
      <c r="H8" s="11"/>
      <c r="I8" s="14"/>
    </row>
    <row r="9" spans="1:9" ht="12.75">
      <c r="A9" s="591" t="s">
        <v>576</v>
      </c>
      <c r="B9" s="591"/>
      <c r="C9" s="591"/>
      <c r="D9" s="591"/>
      <c r="H9" s="11">
        <v>5</v>
      </c>
      <c r="I9" s="14"/>
    </row>
    <row r="10" spans="1:9" ht="12.75">
      <c r="A10" s="10"/>
      <c r="B10" s="10"/>
      <c r="C10" s="10"/>
      <c r="D10" s="10"/>
      <c r="E10" s="10"/>
      <c r="F10" s="10"/>
      <c r="G10" s="10"/>
      <c r="H10" s="11"/>
      <c r="I10" s="14"/>
    </row>
    <row r="11" spans="1:9" ht="12.75">
      <c r="A11" s="593" t="s">
        <v>380</v>
      </c>
      <c r="B11" s="593"/>
      <c r="C11" s="593"/>
      <c r="D11" s="593"/>
      <c r="E11" s="10"/>
      <c r="F11" s="10"/>
      <c r="G11" s="10"/>
      <c r="H11" s="11"/>
      <c r="I11" s="14"/>
    </row>
    <row r="12" spans="1:9" ht="12.75">
      <c r="A12" s="10"/>
      <c r="B12" s="10"/>
      <c r="C12" s="10"/>
      <c r="D12" s="10"/>
      <c r="E12" s="10"/>
      <c r="F12" s="10"/>
      <c r="G12" s="10"/>
      <c r="H12" s="11"/>
      <c r="I12" s="14"/>
    </row>
    <row r="13" spans="1:9" ht="12.75">
      <c r="A13" s="591" t="s">
        <v>381</v>
      </c>
      <c r="B13" s="591"/>
      <c r="C13" s="591"/>
      <c r="D13" s="591"/>
      <c r="E13" s="10"/>
      <c r="F13" s="10"/>
      <c r="G13" s="10"/>
      <c r="H13" s="11">
        <v>6</v>
      </c>
      <c r="I13" s="14"/>
    </row>
    <row r="14" spans="1:9" ht="12.75">
      <c r="A14" s="10"/>
      <c r="B14" s="10"/>
      <c r="C14" s="10"/>
      <c r="D14" s="10"/>
      <c r="E14" s="10"/>
      <c r="F14" s="10"/>
      <c r="G14" s="10"/>
      <c r="H14" s="11"/>
      <c r="I14" s="14"/>
    </row>
    <row r="15" spans="1:9" ht="12.75">
      <c r="A15" s="10" t="s">
        <v>382</v>
      </c>
      <c r="B15" s="10" t="s">
        <v>383</v>
      </c>
      <c r="C15" s="10"/>
      <c r="D15" s="10"/>
      <c r="E15" s="10"/>
      <c r="F15" s="10"/>
      <c r="G15" s="10"/>
      <c r="H15" s="11">
        <v>7</v>
      </c>
      <c r="I15" s="14"/>
    </row>
    <row r="16" spans="1:9" ht="12.75">
      <c r="A16" s="10"/>
      <c r="B16" s="10"/>
      <c r="C16" s="10"/>
      <c r="D16" s="10"/>
      <c r="E16" s="10"/>
      <c r="F16" s="10"/>
      <c r="G16" s="10"/>
      <c r="H16" s="11"/>
      <c r="I16" s="14"/>
    </row>
    <row r="17" spans="1:9" ht="12.75">
      <c r="A17" s="10"/>
      <c r="B17" s="10" t="s">
        <v>384</v>
      </c>
      <c r="C17" s="10"/>
      <c r="D17" s="10"/>
      <c r="E17" s="10"/>
      <c r="F17" s="10"/>
      <c r="G17" s="10"/>
      <c r="H17" s="9">
        <v>8</v>
      </c>
      <c r="I17" s="14"/>
    </row>
    <row r="18" spans="1:9" ht="12.75">
      <c r="A18" s="10"/>
      <c r="B18" s="10"/>
      <c r="C18" s="10"/>
      <c r="D18" s="10"/>
      <c r="E18" s="10"/>
      <c r="F18" s="10"/>
      <c r="G18" s="10"/>
      <c r="H18" s="9"/>
      <c r="I18" s="14"/>
    </row>
    <row r="19" spans="1:9" ht="12.75">
      <c r="A19" s="10" t="s">
        <v>385</v>
      </c>
      <c r="B19" s="10"/>
      <c r="C19" s="10"/>
      <c r="D19" s="10"/>
      <c r="E19" s="10"/>
      <c r="F19" s="10"/>
      <c r="G19" s="10"/>
      <c r="H19" s="9">
        <v>9</v>
      </c>
      <c r="I19" s="14"/>
    </row>
    <row r="20" spans="1:9" ht="12.75">
      <c r="A20" s="10"/>
      <c r="B20" s="10"/>
      <c r="C20" s="10"/>
      <c r="D20" s="10"/>
      <c r="E20" s="10"/>
      <c r="F20" s="10"/>
      <c r="G20" s="10"/>
      <c r="H20" s="9"/>
      <c r="I20" s="14"/>
    </row>
    <row r="21" spans="1:9" ht="12.75">
      <c r="A21" s="10" t="s">
        <v>386</v>
      </c>
      <c r="B21" s="10"/>
      <c r="C21" s="10"/>
      <c r="D21" s="10"/>
      <c r="E21" s="10"/>
      <c r="F21" s="10"/>
      <c r="G21" s="10"/>
      <c r="H21" s="9">
        <v>10</v>
      </c>
      <c r="I21" s="14"/>
    </row>
    <row r="22" spans="1:9" ht="12.75">
      <c r="A22" s="10"/>
      <c r="B22" s="10"/>
      <c r="C22" s="10"/>
      <c r="D22" s="10"/>
      <c r="E22" s="10"/>
      <c r="F22" s="10"/>
      <c r="G22" s="10"/>
      <c r="H22" s="9"/>
      <c r="I22" s="14"/>
    </row>
    <row r="23" spans="1:9" ht="12.75">
      <c r="A23" s="10" t="s">
        <v>387</v>
      </c>
      <c r="B23" s="10"/>
      <c r="C23" s="10"/>
      <c r="D23" s="10"/>
      <c r="E23" s="10"/>
      <c r="F23" s="10"/>
      <c r="G23" s="10"/>
      <c r="H23" s="9"/>
      <c r="I23" s="14"/>
    </row>
    <row r="24" spans="1:9" ht="12.75">
      <c r="A24" s="10"/>
      <c r="B24" s="10"/>
      <c r="C24" s="10"/>
      <c r="D24" s="10"/>
      <c r="E24" s="10"/>
      <c r="F24" s="10"/>
      <c r="G24" s="10"/>
      <c r="H24" s="9"/>
      <c r="I24" s="14"/>
    </row>
    <row r="25" spans="1:9" ht="12.75">
      <c r="A25" s="10"/>
      <c r="B25" s="10" t="s">
        <v>388</v>
      </c>
      <c r="C25" s="10"/>
      <c r="D25" s="10"/>
      <c r="E25" s="10"/>
      <c r="F25" s="10"/>
      <c r="G25" s="10"/>
      <c r="H25" s="9">
        <v>11</v>
      </c>
      <c r="I25" s="14"/>
    </row>
    <row r="26" spans="1:9" ht="12.75">
      <c r="A26" s="10"/>
      <c r="B26" s="10"/>
      <c r="C26" s="10"/>
      <c r="D26" s="10"/>
      <c r="E26" s="10"/>
      <c r="F26" s="10"/>
      <c r="G26" s="10"/>
      <c r="H26" s="9"/>
      <c r="I26" s="14"/>
    </row>
    <row r="27" spans="1:9" ht="12.75">
      <c r="A27" s="15"/>
      <c r="B27" s="16" t="s">
        <v>389</v>
      </c>
      <c r="C27" s="15"/>
      <c r="D27" s="15"/>
      <c r="E27" s="15"/>
      <c r="F27" s="15"/>
      <c r="G27" s="15"/>
      <c r="H27" s="9">
        <v>14</v>
      </c>
      <c r="I27" s="17"/>
    </row>
    <row r="28" spans="1:9" ht="12.75">
      <c r="A28" s="10"/>
      <c r="B28" s="10"/>
      <c r="C28" s="10"/>
      <c r="D28" s="10"/>
      <c r="E28" s="10"/>
      <c r="F28" s="10"/>
      <c r="G28" s="10"/>
      <c r="H28" s="15"/>
      <c r="I28" s="14"/>
    </row>
    <row r="29" spans="2:9" ht="12.75">
      <c r="B29" s="10" t="s">
        <v>390</v>
      </c>
      <c r="H29" s="9">
        <v>16</v>
      </c>
      <c r="I29" s="2"/>
    </row>
    <row r="30" spans="8:9" ht="12.75">
      <c r="H30" s="18"/>
      <c r="I30" s="2"/>
    </row>
    <row r="31" spans="2:9" ht="12.75">
      <c r="B31" s="10" t="s">
        <v>391</v>
      </c>
      <c r="H31" s="9">
        <v>20</v>
      </c>
      <c r="I31" s="2"/>
    </row>
    <row r="32" spans="8:9" ht="12.75">
      <c r="H32" s="18"/>
      <c r="I32" s="2"/>
    </row>
    <row r="33" spans="1:9" ht="12.75">
      <c r="A33" s="10" t="s">
        <v>306</v>
      </c>
      <c r="H33" s="9">
        <v>21</v>
      </c>
      <c r="I33" s="2"/>
    </row>
    <row r="34" spans="1:9" ht="12.75">
      <c r="A34" s="12"/>
      <c r="H34" s="18"/>
      <c r="I34" s="2"/>
    </row>
    <row r="35" ht="12.75">
      <c r="I35" s="2"/>
    </row>
    <row r="36" ht="12.75">
      <c r="I36" s="2"/>
    </row>
    <row r="37" ht="12.75">
      <c r="I37" s="2"/>
    </row>
    <row r="38" ht="12.75">
      <c r="I38" s="2"/>
    </row>
    <row r="39" ht="12.75">
      <c r="I39" s="2"/>
    </row>
    <row r="40" ht="12.75">
      <c r="I40" s="2"/>
    </row>
    <row r="41" ht="12.75">
      <c r="I41" s="2"/>
    </row>
    <row r="42" ht="12.75">
      <c r="I42" s="2"/>
    </row>
    <row r="43" ht="12.75">
      <c r="I43" s="2"/>
    </row>
    <row r="44" ht="12.75">
      <c r="I44" s="2"/>
    </row>
    <row r="45" ht="12.75">
      <c r="I45" s="2"/>
    </row>
    <row r="46" ht="12.75">
      <c r="I46" s="2"/>
    </row>
    <row r="47" ht="12.75">
      <c r="I47" s="2"/>
    </row>
    <row r="48" ht="12.75">
      <c r="I48" s="2"/>
    </row>
    <row r="49" ht="12.75">
      <c r="I49" s="2"/>
    </row>
    <row r="50" ht="12.75">
      <c r="I50" s="2"/>
    </row>
    <row r="51" ht="12.75">
      <c r="I51" s="2"/>
    </row>
    <row r="52" ht="12.75">
      <c r="I52" s="2"/>
    </row>
    <row r="53" ht="12.75">
      <c r="I53" s="2"/>
    </row>
    <row r="54" ht="12.75">
      <c r="I54" s="2"/>
    </row>
    <row r="55" ht="12.75">
      <c r="I55" s="2"/>
    </row>
    <row r="56" ht="12.75">
      <c r="I56" s="2"/>
    </row>
    <row r="57" ht="12.75">
      <c r="I57" s="2"/>
    </row>
    <row r="58" ht="12.75">
      <c r="I58" s="2"/>
    </row>
    <row r="59" ht="12.75">
      <c r="I59" s="2"/>
    </row>
    <row r="60" ht="12.75">
      <c r="I60" s="2"/>
    </row>
    <row r="61" ht="12.75">
      <c r="I61" s="2"/>
    </row>
    <row r="62" ht="14.25">
      <c r="I62" s="26"/>
    </row>
    <row r="63" ht="14.25">
      <c r="I63" s="26"/>
    </row>
    <row r="64" ht="14.25">
      <c r="I64" s="26"/>
    </row>
    <row r="65" ht="14.25">
      <c r="I65" s="26"/>
    </row>
    <row r="66" ht="14.25">
      <c r="I66" s="26"/>
    </row>
    <row r="67" ht="14.25">
      <c r="I67" s="26"/>
    </row>
    <row r="68" ht="14.25">
      <c r="I68" s="26"/>
    </row>
    <row r="69" ht="14.25">
      <c r="I69" s="26"/>
    </row>
    <row r="70" ht="14.25">
      <c r="I70" s="26"/>
    </row>
    <row r="71" ht="14.25">
      <c r="I71" s="26"/>
    </row>
    <row r="72" ht="14.25">
      <c r="I72" s="26"/>
    </row>
    <row r="73" ht="14.25">
      <c r="I73" s="26"/>
    </row>
    <row r="74" ht="14.25">
      <c r="I74" s="26"/>
    </row>
    <row r="75" ht="14.25">
      <c r="I75" s="26"/>
    </row>
    <row r="76" ht="14.25">
      <c r="I76" s="26"/>
    </row>
    <row r="77" ht="14.25">
      <c r="I77" s="26"/>
    </row>
    <row r="78" ht="14.25">
      <c r="I78" s="26"/>
    </row>
    <row r="79" ht="14.25">
      <c r="I79" s="26"/>
    </row>
    <row r="80" ht="14.25">
      <c r="I80" s="26"/>
    </row>
    <row r="81" ht="14.25" hidden="1">
      <c r="I81" s="26"/>
    </row>
    <row r="82" ht="14.25">
      <c r="I82" s="26"/>
    </row>
    <row r="83" ht="14.25">
      <c r="I83" s="26"/>
    </row>
    <row r="84" ht="14.25">
      <c r="I84" s="26"/>
    </row>
    <row r="85" ht="14.25">
      <c r="I85" s="26"/>
    </row>
    <row r="86" ht="14.25" hidden="1">
      <c r="I86" s="26"/>
    </row>
    <row r="87" ht="14.25" hidden="1">
      <c r="I87" s="26"/>
    </row>
    <row r="88" ht="14.25">
      <c r="I88" s="26"/>
    </row>
    <row r="89" ht="14.25">
      <c r="I89" s="26"/>
    </row>
    <row r="90" ht="14.25">
      <c r="I90" s="26"/>
    </row>
    <row r="91" ht="14.25">
      <c r="I91" s="26"/>
    </row>
    <row r="92" ht="14.25">
      <c r="I92" s="26"/>
    </row>
    <row r="93" ht="14.25">
      <c r="I93" s="26"/>
    </row>
    <row r="94" ht="14.25" hidden="1">
      <c r="I94" s="26"/>
    </row>
    <row r="95" ht="14.25">
      <c r="I95" s="26"/>
    </row>
    <row r="96" ht="14.25">
      <c r="I96" s="25"/>
    </row>
    <row r="98" ht="14.25">
      <c r="I98" s="25"/>
    </row>
    <row r="99" ht="14.25">
      <c r="I99" s="25"/>
    </row>
    <row r="100" ht="14.25">
      <c r="I100" s="25"/>
    </row>
    <row r="101" ht="12.75">
      <c r="I101" s="28"/>
    </row>
    <row r="127" ht="15" customHeight="1"/>
    <row r="142" ht="12.75" customHeight="1"/>
    <row r="143" ht="11.25" customHeight="1"/>
    <row r="144" ht="11.25" customHeight="1"/>
    <row r="146" ht="11.25" customHeight="1"/>
    <row r="169" ht="15.75" customHeight="1">
      <c r="J169" s="29"/>
    </row>
    <row r="170" ht="15.75" customHeight="1">
      <c r="J170" s="29"/>
    </row>
    <row r="171" ht="12.75">
      <c r="J171" s="30"/>
    </row>
    <row r="174" spans="1:9" ht="12.75">
      <c r="A174" s="2"/>
      <c r="B174" s="2"/>
      <c r="C174" s="2"/>
      <c r="D174" s="2"/>
      <c r="E174" s="2"/>
      <c r="F174" s="2"/>
      <c r="G174" s="31"/>
      <c r="H174" s="32"/>
      <c r="I174" s="32"/>
    </row>
    <row r="175" spans="1:9" ht="12.75">
      <c r="A175" s="2"/>
      <c r="B175" s="2"/>
      <c r="C175" s="2"/>
      <c r="D175" s="2"/>
      <c r="E175" s="2"/>
      <c r="F175" s="2"/>
      <c r="G175" s="33"/>
      <c r="H175" s="32"/>
      <c r="I175" s="32"/>
    </row>
    <row r="176" spans="1:9" ht="12.75">
      <c r="A176" s="34"/>
      <c r="B176" s="34"/>
      <c r="C176" s="34"/>
      <c r="D176" s="34"/>
      <c r="E176" s="34"/>
      <c r="F176" s="34"/>
      <c r="G176" s="35"/>
      <c r="H176" s="37"/>
      <c r="I176" s="37"/>
    </row>
    <row r="177" spans="1:9" ht="12.75">
      <c r="A177" s="34"/>
      <c r="B177" s="34"/>
      <c r="C177" s="34"/>
      <c r="D177" s="34"/>
      <c r="E177" s="34"/>
      <c r="F177" s="34"/>
      <c r="G177" s="35"/>
      <c r="H177" s="37"/>
      <c r="I177" s="37"/>
    </row>
    <row r="178" spans="1:9" ht="12.75">
      <c r="A178" s="38"/>
      <c r="B178" s="38"/>
      <c r="C178" s="38"/>
      <c r="D178" s="38"/>
      <c r="E178" s="38"/>
      <c r="F178" s="38"/>
      <c r="G178" s="35"/>
      <c r="H178" s="40"/>
      <c r="I178" s="39"/>
    </row>
    <row r="179" spans="1:9" ht="12.75">
      <c r="A179" s="34"/>
      <c r="B179" s="34"/>
      <c r="C179" s="34"/>
      <c r="D179" s="34"/>
      <c r="E179" s="34"/>
      <c r="F179" s="34"/>
      <c r="G179" s="35"/>
      <c r="H179" s="37"/>
      <c r="I179" s="37"/>
    </row>
    <row r="180" spans="1:9" ht="12.75">
      <c r="A180" s="34"/>
      <c r="B180" s="34"/>
      <c r="C180" s="34"/>
      <c r="D180" s="34"/>
      <c r="E180" s="34"/>
      <c r="F180" s="34"/>
      <c r="G180" s="35"/>
      <c r="H180" s="37"/>
      <c r="I180" s="37"/>
    </row>
    <row r="181" spans="1:9" ht="12.75">
      <c r="A181" s="41"/>
      <c r="B181" s="41"/>
      <c r="C181" s="41"/>
      <c r="D181" s="41"/>
      <c r="E181" s="41"/>
      <c r="F181" s="41"/>
      <c r="G181" s="42"/>
      <c r="H181" s="44"/>
      <c r="I181" s="45"/>
    </row>
    <row r="182" spans="1:9" ht="12.75">
      <c r="A182" s="41"/>
      <c r="B182" s="41"/>
      <c r="C182" s="41"/>
      <c r="D182" s="41"/>
      <c r="E182" s="41"/>
      <c r="F182" s="41"/>
      <c r="G182" s="42"/>
      <c r="H182" s="44"/>
      <c r="I182" s="45"/>
    </row>
    <row r="183" spans="1:9" ht="12.75">
      <c r="A183" s="41"/>
      <c r="B183" s="41"/>
      <c r="C183" s="41"/>
      <c r="D183" s="41"/>
      <c r="E183" s="41"/>
      <c r="F183" s="41"/>
      <c r="G183" s="42"/>
      <c r="H183" s="44"/>
      <c r="I183" s="45"/>
    </row>
    <row r="184" spans="1:9" ht="12.75">
      <c r="A184" s="41"/>
      <c r="B184" s="41"/>
      <c r="C184" s="41"/>
      <c r="D184" s="41"/>
      <c r="E184" s="41"/>
      <c r="F184" s="41"/>
      <c r="G184" s="42"/>
      <c r="H184" s="44"/>
      <c r="I184" s="45"/>
    </row>
    <row r="185" spans="1:9" ht="12.75">
      <c r="A185" s="46"/>
      <c r="B185" s="47"/>
      <c r="C185" s="47"/>
      <c r="D185" s="47"/>
      <c r="E185" s="47"/>
      <c r="F185" s="47"/>
      <c r="G185" s="42"/>
      <c r="H185" s="48"/>
      <c r="I185" s="43"/>
    </row>
    <row r="186" spans="1:9" ht="12.75">
      <c r="A186" s="46"/>
      <c r="B186" s="47"/>
      <c r="C186" s="47"/>
      <c r="D186" s="47"/>
      <c r="E186" s="47"/>
      <c r="F186" s="47"/>
      <c r="G186" s="42"/>
      <c r="H186" s="48"/>
      <c r="I186" s="43"/>
    </row>
    <row r="187" spans="1:10" ht="12.75">
      <c r="A187" s="46"/>
      <c r="B187" s="47"/>
      <c r="C187" s="47"/>
      <c r="D187" s="47"/>
      <c r="E187" s="47"/>
      <c r="F187" s="47"/>
      <c r="G187" s="42"/>
      <c r="H187" s="49"/>
      <c r="I187" s="37"/>
      <c r="J187" s="2"/>
    </row>
    <row r="188" spans="1:10" ht="12.75">
      <c r="A188" s="50"/>
      <c r="B188" s="50"/>
      <c r="C188" s="50"/>
      <c r="D188" s="50"/>
      <c r="E188" s="50"/>
      <c r="F188" s="50"/>
      <c r="G188" s="51"/>
      <c r="H188" s="39"/>
      <c r="I188" s="39"/>
      <c r="J188" s="2"/>
    </row>
    <row r="189" spans="1:10" ht="12.75">
      <c r="A189" s="41"/>
      <c r="B189" s="41"/>
      <c r="C189" s="50"/>
      <c r="D189" s="50"/>
      <c r="E189" s="50"/>
      <c r="F189" s="50"/>
      <c r="G189" s="51"/>
      <c r="H189" s="39"/>
      <c r="I189" s="39"/>
      <c r="J189" s="2"/>
    </row>
    <row r="190" spans="1:10" ht="12.75">
      <c r="A190" s="41"/>
      <c r="B190" s="41"/>
      <c r="C190" s="50"/>
      <c r="D190" s="50"/>
      <c r="E190" s="50"/>
      <c r="F190" s="50"/>
      <c r="G190" s="51"/>
      <c r="H190" s="39"/>
      <c r="I190" s="39"/>
      <c r="J190" s="2"/>
    </row>
    <row r="191" spans="1:10" ht="12.75">
      <c r="A191" s="50"/>
      <c r="B191" s="50"/>
      <c r="C191" s="50"/>
      <c r="D191" s="50"/>
      <c r="E191" s="50"/>
      <c r="F191" s="50"/>
      <c r="G191" s="51"/>
      <c r="H191" s="39"/>
      <c r="I191" s="39"/>
      <c r="J191" s="2"/>
    </row>
    <row r="192" spans="1:10" ht="12.75">
      <c r="A192" s="41"/>
      <c r="B192" s="41"/>
      <c r="C192" s="41"/>
      <c r="D192" s="41"/>
      <c r="E192" s="41"/>
      <c r="F192" s="41"/>
      <c r="G192" s="51"/>
      <c r="H192" s="52"/>
      <c r="I192" s="36"/>
      <c r="J192" s="2"/>
    </row>
    <row r="193" spans="1:10" ht="12.75">
      <c r="A193" s="41"/>
      <c r="B193" s="41"/>
      <c r="C193" s="41"/>
      <c r="D193" s="41"/>
      <c r="E193" s="41"/>
      <c r="F193" s="41"/>
      <c r="G193" s="51"/>
      <c r="H193" s="52"/>
      <c r="I193" s="36"/>
      <c r="J193" s="2"/>
    </row>
    <row r="194" spans="1:10" ht="12.75">
      <c r="A194" s="41"/>
      <c r="B194" s="41"/>
      <c r="C194" s="41"/>
      <c r="D194" s="41"/>
      <c r="E194" s="41"/>
      <c r="F194" s="41"/>
      <c r="G194" s="51"/>
      <c r="H194" s="52"/>
      <c r="I194" s="36"/>
      <c r="J194" s="2"/>
    </row>
    <row r="195" spans="1:10" ht="12.75">
      <c r="A195" s="50"/>
      <c r="B195" s="50"/>
      <c r="C195" s="50"/>
      <c r="D195" s="50"/>
      <c r="E195" s="50"/>
      <c r="F195" s="50"/>
      <c r="G195" s="51"/>
      <c r="H195" s="53"/>
      <c r="I195" s="53"/>
      <c r="J195" s="2"/>
    </row>
    <row r="196" spans="7:10" ht="12.75">
      <c r="G196" s="27"/>
      <c r="H196" s="2"/>
      <c r="I196" s="2"/>
      <c r="J196" s="2"/>
    </row>
    <row r="197" spans="1:9" ht="12.75">
      <c r="A197" s="54"/>
      <c r="B197" s="18"/>
      <c r="C197" s="18"/>
      <c r="D197" s="18"/>
      <c r="E197" s="18"/>
      <c r="F197" s="18"/>
      <c r="G197" s="18"/>
      <c r="H197" s="18"/>
      <c r="I197" s="18"/>
    </row>
    <row r="198" ht="12.75">
      <c r="A198" s="54"/>
    </row>
    <row r="200" ht="12.75">
      <c r="A200" s="50"/>
    </row>
    <row r="203" spans="1:7" ht="12.75">
      <c r="A203" s="55"/>
      <c r="B203" s="55"/>
      <c r="C203" s="55"/>
      <c r="D203" s="55"/>
      <c r="E203" s="55"/>
      <c r="F203" s="2"/>
      <c r="G203" s="2"/>
    </row>
    <row r="204" spans="1:7" ht="12.75">
      <c r="A204" s="2"/>
      <c r="B204" s="2"/>
      <c r="C204" s="56"/>
      <c r="D204" s="56"/>
      <c r="E204" s="56"/>
      <c r="F204" s="2"/>
      <c r="G204" s="2"/>
    </row>
    <row r="221" spans="10:11" ht="12.75">
      <c r="J221" s="57"/>
      <c r="K221" s="57"/>
    </row>
    <row r="225" spans="1:9" ht="15.75">
      <c r="A225" s="2"/>
      <c r="B225" s="2"/>
      <c r="C225" s="58"/>
      <c r="D225" s="59"/>
      <c r="E225" s="59"/>
      <c r="F225" s="59"/>
      <c r="G225" s="59"/>
      <c r="H225" s="2"/>
      <c r="I225" s="2"/>
    </row>
    <row r="226" spans="1:9" ht="12.75">
      <c r="A226" s="2"/>
      <c r="B226" s="2"/>
      <c r="C226" s="2"/>
      <c r="D226" s="2"/>
      <c r="E226" s="2"/>
      <c r="F226" s="2"/>
      <c r="G226" s="2"/>
      <c r="H226" s="2"/>
      <c r="I226" s="2"/>
    </row>
    <row r="227" spans="1:9" ht="15" customHeight="1">
      <c r="A227" s="60"/>
      <c r="B227" s="60"/>
      <c r="C227" s="60"/>
      <c r="D227" s="60"/>
      <c r="E227" s="60"/>
      <c r="F227" s="60"/>
      <c r="G227" s="61"/>
      <c r="H227" s="31"/>
      <c r="I227" s="31"/>
    </row>
    <row r="228" spans="1:9" ht="12.75" customHeight="1">
      <c r="A228" s="60"/>
      <c r="B228" s="60"/>
      <c r="C228" s="60"/>
      <c r="D228" s="60"/>
      <c r="E228" s="60"/>
      <c r="F228" s="60"/>
      <c r="G228" s="61"/>
      <c r="H228" s="62"/>
      <c r="I228" s="62"/>
    </row>
    <row r="229" spans="1:9" ht="12.75">
      <c r="A229" s="2"/>
      <c r="B229" s="2"/>
      <c r="C229" s="2"/>
      <c r="D229" s="2"/>
      <c r="E229" s="2"/>
      <c r="F229" s="2"/>
      <c r="G229" s="33"/>
      <c r="H229" s="31"/>
      <c r="I229" s="31"/>
    </row>
    <row r="338" ht="15" customHeight="1"/>
    <row r="339" ht="12.75" customHeight="1"/>
    <row r="446" ht="15.75" customHeight="1"/>
    <row r="447" ht="12.75" customHeight="1"/>
    <row r="831" ht="22.5" customHeight="1"/>
    <row r="859" ht="13.5" customHeight="1"/>
    <row r="897" ht="13.5"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226" ht="40.5" customHeight="1"/>
    <row r="1269" ht="26.25" customHeight="1"/>
    <row r="1270" ht="40.5" customHeight="1"/>
    <row r="1271" ht="25.5" customHeight="1"/>
    <row r="1323" ht="24" customHeight="1"/>
    <row r="1324" ht="22.5" customHeight="1"/>
    <row r="1325" ht="13.5" customHeight="1"/>
  </sheetData>
  <sheetProtection/>
  <mergeCells count="5">
    <mergeCell ref="A13:D13"/>
    <mergeCell ref="A1:H1"/>
    <mergeCell ref="A9:D9"/>
    <mergeCell ref="A7:D7"/>
    <mergeCell ref="A11:D11"/>
  </mergeCells>
  <printOptions/>
  <pageMargins left="0.7874015748031497" right="0.3937007874015748" top="1.1811023622047245" bottom="0.7874015748031497" header="0.3937007874015748" footer="0.3937007874015748"/>
  <pageSetup horizontalDpi="300" verticalDpi="300" orientation="portrait" paperSize="9" r:id="rId1"/>
  <headerFooter alignWithMargins="0">
    <oddHeader>&amp;CSIA " AADSO "
gada pārskats par 2014. gadu.</oddHeader>
    <oddFooter>&amp;R&amp;P</oddFooter>
  </headerFooter>
  <rowBreaks count="3" manualBreakCount="3">
    <brk id="57" max="255" man="1"/>
    <brk id="109" max="255" man="1"/>
    <brk id="171" max="255" man="1"/>
  </rowBreaks>
</worksheet>
</file>

<file path=xl/worksheets/sheet3.xml><?xml version="1.0" encoding="utf-8"?>
<worksheet xmlns="http://schemas.openxmlformats.org/spreadsheetml/2006/main" xmlns:r="http://schemas.openxmlformats.org/officeDocument/2006/relationships">
  <dimension ref="A1:M58"/>
  <sheetViews>
    <sheetView view="pageBreakPreview" zoomScaleSheetLayoutView="100" zoomScalePageLayoutView="0" workbookViewId="0" topLeftCell="A37">
      <selection activeCell="G7" sqref="G7"/>
    </sheetView>
  </sheetViews>
  <sheetFormatPr defaultColWidth="9.140625" defaultRowHeight="12.75"/>
  <cols>
    <col min="1" max="2" width="9.140625" style="426" customWidth="1"/>
    <col min="3" max="3" width="17.7109375" style="426" customWidth="1"/>
    <col min="4" max="4" width="10.140625" style="426" bestFit="1" customWidth="1"/>
    <col min="5" max="6" width="12.140625" style="426" bestFit="1" customWidth="1"/>
    <col min="7" max="7" width="10.28125" style="426" bestFit="1" customWidth="1"/>
    <col min="8" max="8" width="10.8515625" style="426" customWidth="1"/>
    <col min="9" max="16384" width="9.140625" style="426" customWidth="1"/>
  </cols>
  <sheetData>
    <row r="1" spans="1:8" ht="14.25">
      <c r="A1" s="599" t="s">
        <v>406</v>
      </c>
      <c r="B1" s="599"/>
      <c r="C1" s="599"/>
      <c r="D1" s="599"/>
      <c r="E1" s="599"/>
      <c r="F1" s="599"/>
      <c r="G1" s="599"/>
      <c r="H1" s="599"/>
    </row>
    <row r="3" ht="15">
      <c r="A3" s="428" t="s">
        <v>407</v>
      </c>
    </row>
    <row r="4" spans="1:10" ht="28.5" customHeight="1">
      <c r="A4" s="603" t="s">
        <v>635</v>
      </c>
      <c r="B4" s="603"/>
      <c r="C4" s="603"/>
      <c r="D4" s="603"/>
      <c r="E4" s="603"/>
      <c r="F4" s="603"/>
      <c r="G4" s="603"/>
      <c r="H4" s="603"/>
      <c r="I4" s="523"/>
      <c r="J4" s="523"/>
    </row>
    <row r="5" spans="1:10" ht="14.25">
      <c r="A5" s="524" t="s">
        <v>173</v>
      </c>
      <c r="B5" s="525"/>
      <c r="C5" s="526"/>
      <c r="D5" s="525"/>
      <c r="E5" s="527"/>
      <c r="F5" s="528"/>
      <c r="G5" s="126"/>
      <c r="H5" s="126"/>
      <c r="I5" s="126"/>
      <c r="J5" s="509"/>
    </row>
    <row r="6" spans="1:13" ht="14.25">
      <c r="A6" s="509"/>
      <c r="B6" s="509"/>
      <c r="C6" s="509"/>
      <c r="D6" s="509"/>
      <c r="E6" s="509"/>
      <c r="F6" s="509"/>
      <c r="G6" s="509"/>
      <c r="H6" s="509"/>
      <c r="I6" s="509"/>
      <c r="J6" s="509"/>
      <c r="M6" s="529"/>
    </row>
    <row r="7" spans="1:10" ht="28.5" customHeight="1">
      <c r="A7" s="149" t="s">
        <v>337</v>
      </c>
      <c r="B7" s="509"/>
      <c r="C7" s="509"/>
      <c r="D7" s="509"/>
      <c r="E7" s="509"/>
      <c r="F7" s="509"/>
      <c r="G7" s="509"/>
      <c r="H7" s="509"/>
      <c r="I7" s="509"/>
      <c r="J7" s="509"/>
    </row>
    <row r="8" spans="1:10" ht="45" customHeight="1">
      <c r="A8" s="602" t="s">
        <v>636</v>
      </c>
      <c r="B8" s="602"/>
      <c r="C8" s="602"/>
      <c r="D8" s="602"/>
      <c r="E8" s="602"/>
      <c r="F8" s="602"/>
      <c r="G8" s="602"/>
      <c r="H8" s="602"/>
      <c r="I8" s="530"/>
      <c r="J8" s="530"/>
    </row>
    <row r="9" spans="1:10" ht="14.25">
      <c r="A9" s="531" t="s">
        <v>632</v>
      </c>
      <c r="B9" s="531"/>
      <c r="C9" s="531"/>
      <c r="D9" s="531"/>
      <c r="E9" s="531"/>
      <c r="F9" s="531"/>
      <c r="G9" s="509"/>
      <c r="H9" s="509"/>
      <c r="I9" s="509"/>
      <c r="J9" s="509"/>
    </row>
    <row r="10" spans="1:10" ht="14.25">
      <c r="A10" s="531" t="s">
        <v>633</v>
      </c>
      <c r="B10" s="531"/>
      <c r="C10" s="531"/>
      <c r="D10" s="531"/>
      <c r="E10" s="531"/>
      <c r="F10" s="531"/>
      <c r="G10" s="509"/>
      <c r="H10" s="509"/>
      <c r="I10" s="509"/>
      <c r="J10" s="509"/>
    </row>
    <row r="11" spans="1:10" ht="14.25">
      <c r="A11" s="531" t="s">
        <v>634</v>
      </c>
      <c r="B11" s="531"/>
      <c r="C11" s="531"/>
      <c r="D11" s="531"/>
      <c r="E11" s="531"/>
      <c r="F11" s="531"/>
      <c r="G11" s="509"/>
      <c r="H11" s="509"/>
      <c r="I11" s="509"/>
      <c r="J11" s="509"/>
    </row>
    <row r="12" spans="1:10" ht="25.5" customHeight="1">
      <c r="A12" s="531"/>
      <c r="B12" s="531"/>
      <c r="C12" s="531"/>
      <c r="D12" s="531"/>
      <c r="E12" s="508" t="s">
        <v>145</v>
      </c>
      <c r="F12" s="508" t="s">
        <v>577</v>
      </c>
      <c r="G12" s="426" t="s">
        <v>578</v>
      </c>
      <c r="H12" s="509"/>
      <c r="I12" s="509"/>
      <c r="J12" s="509"/>
    </row>
    <row r="13" spans="1:10" ht="14.25" customHeight="1">
      <c r="A13" s="531"/>
      <c r="B13" s="531"/>
      <c r="C13" s="531"/>
      <c r="D13" s="531"/>
      <c r="E13" s="508" t="s">
        <v>614</v>
      </c>
      <c r="F13" s="508"/>
      <c r="G13" s="426" t="s">
        <v>614</v>
      </c>
      <c r="H13" s="509" t="s">
        <v>78</v>
      </c>
      <c r="I13" s="509"/>
      <c r="J13" s="509"/>
    </row>
    <row r="14" spans="1:8" ht="14.25">
      <c r="A14" s="426" t="s">
        <v>327</v>
      </c>
      <c r="E14" s="510">
        <f>'P vai Z aprekins'!G19</f>
        <v>60910</v>
      </c>
      <c r="F14" s="510">
        <f>'P vai Z aprekins'!H19</f>
        <v>186841</v>
      </c>
      <c r="G14" s="510">
        <f>E14-F14</f>
        <v>-125931</v>
      </c>
      <c r="H14" s="511">
        <f>E14*100/F14</f>
        <v>32.59991115440401</v>
      </c>
    </row>
    <row r="15" spans="1:8" ht="15">
      <c r="A15" s="532" t="s">
        <v>426</v>
      </c>
      <c r="E15" s="512">
        <f>'P vai Z aprekins'!G25</f>
        <v>28795.300000000003</v>
      </c>
      <c r="F15" s="512">
        <f>'P vai Z aprekins'!H25</f>
        <v>188305</v>
      </c>
      <c r="G15" s="512">
        <f>E15-F15</f>
        <v>-159509.7</v>
      </c>
      <c r="H15" s="513">
        <f>E15*100/F15</f>
        <v>15.291840365364703</v>
      </c>
    </row>
    <row r="17" spans="1:8" ht="33" customHeight="1">
      <c r="A17" s="596" t="s">
        <v>637</v>
      </c>
      <c r="B17" s="596"/>
      <c r="C17" s="596"/>
      <c r="D17" s="596"/>
      <c r="E17" s="596"/>
      <c r="F17" s="596"/>
      <c r="G17" s="596"/>
      <c r="H17" s="596"/>
    </row>
    <row r="18" spans="4:8" ht="14.25">
      <c r="D18" s="600">
        <v>42004</v>
      </c>
      <c r="E18" s="601"/>
      <c r="F18" s="600">
        <v>41639</v>
      </c>
      <c r="G18" s="601"/>
      <c r="H18" s="426" t="s">
        <v>316</v>
      </c>
    </row>
    <row r="19" spans="1:8" ht="14.25">
      <c r="A19" s="426" t="s">
        <v>317</v>
      </c>
      <c r="D19" s="514" t="s">
        <v>146</v>
      </c>
      <c r="E19" s="514" t="s">
        <v>78</v>
      </c>
      <c r="F19" s="514" t="s">
        <v>614</v>
      </c>
      <c r="G19" s="514" t="s">
        <v>78</v>
      </c>
      <c r="H19" s="514" t="s">
        <v>614</v>
      </c>
    </row>
    <row r="20" spans="1:8" ht="14.25">
      <c r="A20" s="426" t="s">
        <v>438</v>
      </c>
      <c r="D20" s="510">
        <f>aktivs!E22</f>
        <v>4747708</v>
      </c>
      <c r="E20" s="533">
        <f>D20*100/D$25</f>
        <v>73.0419986553784</v>
      </c>
      <c r="F20" s="510">
        <f>aktivs!F22</f>
        <v>3875275</v>
      </c>
      <c r="G20" s="533">
        <f>F20*100/F$25</f>
        <v>73.37052781568056</v>
      </c>
      <c r="H20" s="510">
        <f aca="true" t="shared" si="0" ref="H20:H25">D20-F20</f>
        <v>872433</v>
      </c>
    </row>
    <row r="21" spans="1:8" ht="14.25">
      <c r="A21" s="426" t="s">
        <v>440</v>
      </c>
      <c r="D21" s="510">
        <f>D22+D23+D24</f>
        <v>1752262</v>
      </c>
      <c r="E21" s="533">
        <f>D21*100/D$25</f>
        <v>26.95800134462159</v>
      </c>
      <c r="F21" s="510">
        <f>F22+F23+F24</f>
        <v>1406512</v>
      </c>
      <c r="G21" s="533">
        <f>F21*100/F$25</f>
        <v>26.629472184319436</v>
      </c>
      <c r="H21" s="510">
        <f t="shared" si="0"/>
        <v>345750</v>
      </c>
    </row>
    <row r="22" spans="1:8" ht="14.25">
      <c r="A22" s="426" t="s">
        <v>318</v>
      </c>
      <c r="D22" s="510">
        <f>aktivs!E30</f>
        <v>4324</v>
      </c>
      <c r="E22" s="533">
        <f>D22*100/D$25</f>
        <v>0.06652338395407979</v>
      </c>
      <c r="F22" s="510">
        <f>aktivs!F30</f>
        <v>2390</v>
      </c>
      <c r="G22" s="533">
        <f>F22*100/F$25</f>
        <v>0.04524983684499204</v>
      </c>
      <c r="H22" s="510">
        <f t="shared" si="0"/>
        <v>1934</v>
      </c>
    </row>
    <row r="23" spans="1:8" ht="14.25">
      <c r="A23" s="426" t="s">
        <v>319</v>
      </c>
      <c r="D23" s="510">
        <f>aktivs!E41</f>
        <v>171577</v>
      </c>
      <c r="E23" s="533">
        <f>D23*100/D$25</f>
        <v>2.6396583368846316</v>
      </c>
      <c r="F23" s="510">
        <f>aktivs!F41</f>
        <v>174911</v>
      </c>
      <c r="G23" s="533">
        <f>F23*100/F$25</f>
        <v>3.3115875365666962</v>
      </c>
      <c r="H23" s="510">
        <f t="shared" si="0"/>
        <v>-3334</v>
      </c>
    </row>
    <row r="24" spans="1:8" ht="14.25">
      <c r="A24" s="426" t="s">
        <v>320</v>
      </c>
      <c r="D24" s="510">
        <f>aktivs!E43</f>
        <v>1576361</v>
      </c>
      <c r="E24" s="533">
        <f>D24*100/D$25</f>
        <v>24.25181962378288</v>
      </c>
      <c r="F24" s="510">
        <f>aktivs!F43</f>
        <v>1229211</v>
      </c>
      <c r="G24" s="533">
        <f>F24*100/F$25</f>
        <v>23.272634810907746</v>
      </c>
      <c r="H24" s="510">
        <f t="shared" si="0"/>
        <v>347150</v>
      </c>
    </row>
    <row r="25" spans="1:8" ht="15">
      <c r="A25" s="428" t="s">
        <v>321</v>
      </c>
      <c r="B25" s="428"/>
      <c r="C25" s="428"/>
      <c r="D25" s="512">
        <f>D20+D21</f>
        <v>6499970</v>
      </c>
      <c r="E25" s="534">
        <v>100</v>
      </c>
      <c r="F25" s="512">
        <f>F20+F21</f>
        <v>5281787</v>
      </c>
      <c r="G25" s="534">
        <v>100</v>
      </c>
      <c r="H25" s="510">
        <f t="shared" si="0"/>
        <v>1218183</v>
      </c>
    </row>
    <row r="26" ht="9" customHeight="1"/>
    <row r="27" ht="14.25">
      <c r="A27" s="426" t="s">
        <v>683</v>
      </c>
    </row>
    <row r="28" spans="1:8" ht="14.25">
      <c r="A28" s="426" t="s">
        <v>322</v>
      </c>
      <c r="D28" s="510">
        <f>pasivs!E21</f>
        <v>841862.3</v>
      </c>
      <c r="E28" s="533">
        <f>D28*100/D$32</f>
        <v>12.951786872010786</v>
      </c>
      <c r="F28" s="510">
        <f>pasivs!F21</f>
        <v>813067</v>
      </c>
      <c r="G28" s="533">
        <f>F28*100/F$32</f>
        <v>15.39378623181889</v>
      </c>
      <c r="H28" s="510">
        <f>D28-F28</f>
        <v>28795.300000000047</v>
      </c>
    </row>
    <row r="29" spans="1:8" ht="14.25">
      <c r="A29" s="426" t="s">
        <v>323</v>
      </c>
      <c r="D29" s="510">
        <f>pasivs!E24</f>
        <v>10024</v>
      </c>
      <c r="E29" s="533">
        <f>D29*100/D$32</f>
        <v>0.1542160892642848</v>
      </c>
      <c r="F29" s="510">
        <f>pasivs!F24</f>
        <v>8948</v>
      </c>
      <c r="G29" s="533">
        <f>F29*100/F$32</f>
        <v>0.1694123598698698</v>
      </c>
      <c r="H29" s="510">
        <f>D29-F29</f>
        <v>1076</v>
      </c>
    </row>
    <row r="30" spans="1:8" ht="14.25">
      <c r="A30" s="426" t="s">
        <v>324</v>
      </c>
      <c r="D30" s="510">
        <f>pasivs!E30</f>
        <v>4765847</v>
      </c>
      <c r="E30" s="533">
        <f>D30*100/D$32</f>
        <v>73.32105809775777</v>
      </c>
      <c r="F30" s="510">
        <f>pasivs!F30</f>
        <v>3615012</v>
      </c>
      <c r="G30" s="533">
        <f>F30*100/F$32</f>
        <v>68.44297204714995</v>
      </c>
      <c r="H30" s="510">
        <f>D30-F30</f>
        <v>1150835</v>
      </c>
    </row>
    <row r="31" spans="1:8" ht="14.25">
      <c r="A31" s="426" t="s">
        <v>325</v>
      </c>
      <c r="D31" s="510">
        <f>pasivs!E38</f>
        <v>882237</v>
      </c>
      <c r="E31" s="533">
        <f>D31*100/D$32</f>
        <v>13.57293894096716</v>
      </c>
      <c r="F31" s="510">
        <f>pasivs!F38</f>
        <v>844760</v>
      </c>
      <c r="G31" s="533">
        <f>F31*100/F$32</f>
        <v>15.99382936116129</v>
      </c>
      <c r="H31" s="510">
        <f>D31-F31</f>
        <v>37477</v>
      </c>
    </row>
    <row r="32" spans="1:8" ht="15">
      <c r="A32" s="428" t="s">
        <v>326</v>
      </c>
      <c r="B32" s="428"/>
      <c r="C32" s="428"/>
      <c r="D32" s="512">
        <f>SUM(D28:D31)</f>
        <v>6499970.3</v>
      </c>
      <c r="E32" s="534">
        <v>100</v>
      </c>
      <c r="F32" s="512">
        <f>SUM(F28:F31)</f>
        <v>5281787</v>
      </c>
      <c r="G32" s="534">
        <v>100</v>
      </c>
      <c r="H32" s="510">
        <f>D32-F32</f>
        <v>1218183.2999999998</v>
      </c>
    </row>
    <row r="33" spans="1:8" ht="15">
      <c r="A33" s="428"/>
      <c r="B33" s="428"/>
      <c r="C33" s="428"/>
      <c r="D33" s="512"/>
      <c r="E33" s="534"/>
      <c r="F33" s="512"/>
      <c r="G33" s="534"/>
      <c r="H33" s="510"/>
    </row>
    <row r="34" ht="14.25">
      <c r="A34" s="426" t="s">
        <v>341</v>
      </c>
    </row>
    <row r="35" spans="5:7" ht="14.25">
      <c r="E35" s="426" t="s">
        <v>328</v>
      </c>
      <c r="F35" s="426" t="s">
        <v>329</v>
      </c>
      <c r="G35" s="426" t="s">
        <v>330</v>
      </c>
    </row>
    <row r="36" spans="5:7" ht="14.25">
      <c r="E36" s="426" t="s">
        <v>331</v>
      </c>
      <c r="F36" s="426" t="s">
        <v>331</v>
      </c>
      <c r="G36" s="426" t="s">
        <v>332</v>
      </c>
    </row>
    <row r="37" spans="1:7" ht="14.25">
      <c r="A37" s="426" t="s">
        <v>333</v>
      </c>
      <c r="E37" s="535">
        <f>(D21-D22)/D31</f>
        <v>1.9812567371352596</v>
      </c>
      <c r="F37" s="535">
        <f>(F21-F22)/F31</f>
        <v>1.6621549315781998</v>
      </c>
      <c r="G37" s="535">
        <f>E37-F37</f>
        <v>0.3191018055570598</v>
      </c>
    </row>
    <row r="38" spans="1:7" ht="14.25">
      <c r="A38" s="426" t="s">
        <v>334</v>
      </c>
      <c r="E38" s="535">
        <f>D24/D31</f>
        <v>1.7867772491972111</v>
      </c>
      <c r="F38" s="535">
        <f>F24/F31</f>
        <v>1.4551008570481556</v>
      </c>
      <c r="G38" s="535">
        <f>E38-F38</f>
        <v>0.33167639214905553</v>
      </c>
    </row>
    <row r="39" spans="1:7" ht="14.25">
      <c r="A39" s="426" t="s">
        <v>335</v>
      </c>
      <c r="E39" s="535">
        <f>D21/D31</f>
        <v>1.9861579144832964</v>
      </c>
      <c r="F39" s="535">
        <f>F21/F31</f>
        <v>1.6649841375065106</v>
      </c>
      <c r="G39" s="535">
        <f>E39-F39+0.005</f>
        <v>0.32617377697678573</v>
      </c>
    </row>
    <row r="41" spans="1:9" ht="46.5" customHeight="1">
      <c r="A41" s="596" t="s">
        <v>336</v>
      </c>
      <c r="B41" s="596"/>
      <c r="C41" s="596"/>
      <c r="D41" s="596"/>
      <c r="E41" s="596"/>
      <c r="F41" s="596"/>
      <c r="G41" s="596"/>
      <c r="H41" s="596"/>
      <c r="I41" s="536"/>
    </row>
    <row r="43" spans="1:8" ht="15">
      <c r="A43" s="595" t="s">
        <v>338</v>
      </c>
      <c r="B43" s="595"/>
      <c r="C43" s="595"/>
      <c r="D43" s="595"/>
      <c r="E43" s="595"/>
      <c r="F43" s="595"/>
      <c r="G43" s="595"/>
      <c r="H43" s="595"/>
    </row>
    <row r="44" spans="1:8" ht="14.25">
      <c r="A44" s="596" t="s">
        <v>147</v>
      </c>
      <c r="B44" s="596"/>
      <c r="C44" s="596"/>
      <c r="D44" s="596"/>
      <c r="E44" s="596"/>
      <c r="F44" s="596"/>
      <c r="G44" s="596"/>
      <c r="H44" s="596"/>
    </row>
    <row r="45" spans="1:8" ht="29.25" customHeight="1">
      <c r="A45" s="596" t="s">
        <v>148</v>
      </c>
      <c r="B45" s="596"/>
      <c r="C45" s="596"/>
      <c r="D45" s="596"/>
      <c r="E45" s="596"/>
      <c r="F45" s="596"/>
      <c r="G45" s="596"/>
      <c r="H45" s="596"/>
    </row>
    <row r="47" spans="1:8" ht="15">
      <c r="A47" s="595" t="s">
        <v>579</v>
      </c>
      <c r="B47" s="595"/>
      <c r="C47" s="595"/>
      <c r="D47" s="595"/>
      <c r="E47" s="595"/>
      <c r="F47" s="595"/>
      <c r="G47" s="595"/>
      <c r="H47" s="595"/>
    </row>
    <row r="48" spans="1:10" ht="49.5" customHeight="1">
      <c r="A48" s="597" t="s">
        <v>339</v>
      </c>
      <c r="B48" s="597"/>
      <c r="C48" s="597"/>
      <c r="D48" s="597"/>
      <c r="E48" s="597"/>
      <c r="F48" s="597"/>
      <c r="G48" s="597"/>
      <c r="H48" s="597"/>
      <c r="I48" s="536"/>
      <c r="J48" s="536"/>
    </row>
    <row r="49" spans="1:10" ht="27.75" customHeight="1">
      <c r="A49" s="536"/>
      <c r="B49" s="536"/>
      <c r="C49" s="536"/>
      <c r="D49" s="536"/>
      <c r="E49" s="536"/>
      <c r="F49" s="536"/>
      <c r="G49" s="536"/>
      <c r="H49" s="536"/>
      <c r="I49" s="536"/>
      <c r="J49" s="536"/>
    </row>
    <row r="50" spans="1:10" ht="45.75" customHeight="1">
      <c r="A50" s="598" t="s">
        <v>638</v>
      </c>
      <c r="B50" s="598"/>
      <c r="C50" s="598"/>
      <c r="D50" s="598"/>
      <c r="E50" s="598"/>
      <c r="F50" s="598"/>
      <c r="G50" s="598"/>
      <c r="H50" s="598"/>
      <c r="I50" s="538"/>
      <c r="J50" s="538"/>
    </row>
    <row r="51" spans="1:10" ht="22.5" customHeight="1">
      <c r="A51" s="537"/>
      <c r="B51" s="537"/>
      <c r="C51" s="537"/>
      <c r="D51" s="537"/>
      <c r="E51" s="537"/>
      <c r="F51" s="537"/>
      <c r="G51" s="537"/>
      <c r="H51" s="537"/>
      <c r="I51" s="538"/>
      <c r="J51" s="538"/>
    </row>
    <row r="52" spans="1:8" ht="15">
      <c r="A52" s="595" t="s">
        <v>340</v>
      </c>
      <c r="B52" s="595"/>
      <c r="C52" s="595"/>
      <c r="D52" s="595"/>
      <c r="E52" s="595"/>
      <c r="F52" s="595"/>
      <c r="G52" s="595"/>
      <c r="H52" s="595"/>
    </row>
    <row r="53" spans="1:8" ht="14.25">
      <c r="A53" s="594" t="s">
        <v>172</v>
      </c>
      <c r="B53" s="594"/>
      <c r="C53" s="594"/>
      <c r="D53" s="594"/>
      <c r="E53" s="594"/>
      <c r="F53" s="594"/>
      <c r="G53" s="594"/>
      <c r="H53" s="594"/>
    </row>
    <row r="55" ht="27.75" customHeight="1"/>
    <row r="56" spans="1:6" ht="14.25">
      <c r="A56" s="426" t="s">
        <v>673</v>
      </c>
      <c r="F56" s="426" t="s">
        <v>651</v>
      </c>
    </row>
    <row r="58" ht="15">
      <c r="A58" s="539" t="s">
        <v>547</v>
      </c>
    </row>
  </sheetData>
  <sheetProtection/>
  <mergeCells count="15">
    <mergeCell ref="A1:H1"/>
    <mergeCell ref="A17:H17"/>
    <mergeCell ref="D18:E18"/>
    <mergeCell ref="F18:G18"/>
    <mergeCell ref="A8:H8"/>
    <mergeCell ref="A4:H4"/>
    <mergeCell ref="A53:H53"/>
    <mergeCell ref="A52:H52"/>
    <mergeCell ref="A41:H41"/>
    <mergeCell ref="A48:H48"/>
    <mergeCell ref="A47:H47"/>
    <mergeCell ref="A45:H45"/>
    <mergeCell ref="A43:H43"/>
    <mergeCell ref="A44:H44"/>
    <mergeCell ref="A50:H50"/>
  </mergeCells>
  <printOptions/>
  <pageMargins left="0.5905511811023623" right="0.1968503937007874" top="1.1811023622047245" bottom="0" header="0.3937007874015748" footer="0.3937007874015748"/>
  <pageSetup horizontalDpi="300" verticalDpi="300" orientation="portrait" paperSize="9" r:id="rId1"/>
  <headerFooter alignWithMargins="0">
    <oddHeader>&amp;CSIA " AADSO "
gada pārskats par 2014. gadu.</oddHeader>
    <oddFooter>&amp;R&amp;P</oddFooter>
  </headerFooter>
  <rowBreaks count="1" manualBreakCount="1">
    <brk id="41" max="7" man="1"/>
  </rowBreaks>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4">
      <selection activeCell="E7" sqref="E7:J7"/>
    </sheetView>
  </sheetViews>
  <sheetFormatPr defaultColWidth="9.140625" defaultRowHeight="12.75"/>
  <cols>
    <col min="4" max="4" width="10.28125" style="0" customWidth="1"/>
    <col min="6" max="6" width="10.57421875" style="0" customWidth="1"/>
    <col min="9" max="9" width="15.8515625" style="0" customWidth="1"/>
  </cols>
  <sheetData>
    <row r="1" spans="4:8" ht="18">
      <c r="D1" s="19" t="s">
        <v>55</v>
      </c>
      <c r="E1" s="20"/>
      <c r="F1" s="20"/>
      <c r="G1" s="20"/>
      <c r="H1" s="21"/>
    </row>
    <row r="3" spans="1:10" ht="35.25" customHeight="1">
      <c r="A3" s="22" t="s">
        <v>308</v>
      </c>
      <c r="B3" s="23"/>
      <c r="C3" s="23"/>
      <c r="E3" s="605" t="s">
        <v>674</v>
      </c>
      <c r="F3" s="606"/>
      <c r="G3" s="606"/>
      <c r="H3" s="606"/>
      <c r="I3" s="606"/>
      <c r="J3" s="606"/>
    </row>
    <row r="4" spans="1:10" ht="15">
      <c r="A4" s="22"/>
      <c r="B4" s="23"/>
      <c r="C4" s="23"/>
      <c r="E4" s="450"/>
      <c r="F4" s="450"/>
      <c r="G4" s="450"/>
      <c r="H4" s="450"/>
      <c r="I4" s="451"/>
      <c r="J4" s="450"/>
    </row>
    <row r="5" spans="1:10" ht="15">
      <c r="A5" s="22" t="s">
        <v>392</v>
      </c>
      <c r="B5" s="23"/>
      <c r="C5" s="23"/>
      <c r="E5" s="455" t="s">
        <v>307</v>
      </c>
      <c r="F5" s="450"/>
      <c r="G5" s="450"/>
      <c r="H5" s="450"/>
      <c r="I5" s="451"/>
      <c r="J5" s="450"/>
    </row>
    <row r="6" spans="1:10" ht="15">
      <c r="A6" s="22"/>
      <c r="B6" s="23"/>
      <c r="C6" s="23"/>
      <c r="E6" s="450"/>
      <c r="F6" s="450"/>
      <c r="G6" s="450"/>
      <c r="H6" s="450"/>
      <c r="I6" s="451"/>
      <c r="J6" s="450"/>
    </row>
    <row r="7" spans="1:10" ht="15">
      <c r="A7" s="22" t="s">
        <v>393</v>
      </c>
      <c r="B7" s="10"/>
      <c r="C7" s="10"/>
      <c r="E7" s="607">
        <v>41503029988</v>
      </c>
      <c r="F7" s="607"/>
      <c r="G7" s="607"/>
      <c r="H7" s="607"/>
      <c r="I7" s="607"/>
      <c r="J7" s="607"/>
    </row>
    <row r="8" spans="1:10" ht="15">
      <c r="A8" s="22"/>
      <c r="B8" s="23"/>
      <c r="C8" s="23"/>
      <c r="E8" s="607" t="s">
        <v>639</v>
      </c>
      <c r="F8" s="607"/>
      <c r="G8" s="607"/>
      <c r="H8" s="607"/>
      <c r="I8" s="607"/>
      <c r="J8" s="607"/>
    </row>
    <row r="9" spans="1:10" ht="15">
      <c r="A9" s="22" t="s">
        <v>394</v>
      </c>
      <c r="B9" s="23"/>
      <c r="C9" s="23"/>
      <c r="E9" s="608" t="s">
        <v>640</v>
      </c>
      <c r="F9" s="609"/>
      <c r="G9" s="609"/>
      <c r="H9" s="609"/>
      <c r="I9" s="609"/>
      <c r="J9" s="609"/>
    </row>
    <row r="10" spans="1:10" ht="15">
      <c r="A10" s="22"/>
      <c r="B10" s="23"/>
      <c r="C10" s="23"/>
      <c r="E10" s="608"/>
      <c r="F10" s="609"/>
      <c r="G10" s="609"/>
      <c r="H10" s="609"/>
      <c r="I10" s="609"/>
      <c r="J10" s="609"/>
    </row>
    <row r="11" spans="1:10" ht="15">
      <c r="A11" s="22" t="s">
        <v>395</v>
      </c>
      <c r="B11" s="23"/>
      <c r="C11" s="23"/>
      <c r="E11" s="450" t="str">
        <f>E9</f>
        <v>Ģimnāzijas iela 28-2, Daugavpils</v>
      </c>
      <c r="F11" s="450"/>
      <c r="G11" s="450"/>
      <c r="H11" s="450"/>
      <c r="I11" s="451"/>
      <c r="J11" s="450"/>
    </row>
    <row r="12" spans="1:10" ht="12" customHeight="1">
      <c r="A12" s="22"/>
      <c r="B12" s="23"/>
      <c r="C12" s="23"/>
      <c r="E12" s="450"/>
      <c r="F12" s="450"/>
      <c r="G12" s="450"/>
      <c r="H12" s="450"/>
      <c r="I12" s="451"/>
      <c r="J12" s="450"/>
    </row>
    <row r="13" spans="1:10" ht="24.75" customHeight="1">
      <c r="A13" s="22" t="s">
        <v>310</v>
      </c>
      <c r="B13" s="23"/>
      <c r="C13" s="23"/>
      <c r="E13" s="604" t="s">
        <v>543</v>
      </c>
      <c r="F13" s="604"/>
      <c r="G13" s="604"/>
      <c r="H13" s="604"/>
      <c r="I13" s="604"/>
      <c r="J13" s="604"/>
    </row>
    <row r="14" spans="1:10" ht="27.75" customHeight="1">
      <c r="A14" s="611" t="s">
        <v>309</v>
      </c>
      <c r="B14" s="611"/>
      <c r="C14" s="611"/>
      <c r="D14" s="611"/>
      <c r="E14" s="450">
        <v>3811</v>
      </c>
      <c r="F14" s="450"/>
      <c r="G14" s="450"/>
      <c r="H14" s="450"/>
      <c r="I14" s="451"/>
      <c r="J14" s="450"/>
    </row>
    <row r="15" spans="1:10" ht="15">
      <c r="A15" s="22"/>
      <c r="B15" s="23"/>
      <c r="C15" s="23"/>
      <c r="E15" s="450"/>
      <c r="F15" s="450"/>
      <c r="G15" s="450"/>
      <c r="H15" s="450"/>
      <c r="I15" s="451"/>
      <c r="J15" s="450"/>
    </row>
    <row r="16" spans="1:10" ht="15">
      <c r="A16" s="22" t="s">
        <v>396</v>
      </c>
      <c r="B16" s="23"/>
      <c r="C16" s="23"/>
      <c r="E16" s="608" t="s">
        <v>580</v>
      </c>
      <c r="F16" s="609"/>
      <c r="G16" s="609"/>
      <c r="H16" s="609"/>
      <c r="I16" s="609"/>
      <c r="J16" s="609"/>
    </row>
    <row r="17" spans="1:10" ht="15">
      <c r="A17" s="22"/>
      <c r="B17" s="23"/>
      <c r="C17" s="23"/>
      <c r="E17" s="612" t="s">
        <v>641</v>
      </c>
      <c r="F17" s="612"/>
      <c r="G17" s="612"/>
      <c r="H17" s="612"/>
      <c r="I17" s="612"/>
      <c r="J17" s="612"/>
    </row>
    <row r="18" spans="1:10" ht="15">
      <c r="A18" s="22"/>
      <c r="B18" s="23"/>
      <c r="C18" s="23"/>
      <c r="E18" s="450" t="s">
        <v>652</v>
      </c>
      <c r="F18" s="450"/>
      <c r="G18" s="450"/>
      <c r="H18" s="450"/>
      <c r="I18" s="451"/>
      <c r="J18" s="450"/>
    </row>
    <row r="19" spans="1:10" ht="15">
      <c r="A19" s="22"/>
      <c r="B19" s="23"/>
      <c r="C19" s="439"/>
      <c r="E19" s="450"/>
      <c r="F19" s="450"/>
      <c r="G19" s="450"/>
      <c r="H19" s="450"/>
      <c r="I19" s="451"/>
      <c r="J19" s="450"/>
    </row>
    <row r="20" spans="1:10" ht="15">
      <c r="A20" s="22" t="s">
        <v>397</v>
      </c>
      <c r="B20" s="23"/>
      <c r="C20" s="23"/>
      <c r="E20" s="612" t="s">
        <v>641</v>
      </c>
      <c r="F20" s="612"/>
      <c r="G20" s="612"/>
      <c r="H20" s="612"/>
      <c r="I20" s="612"/>
      <c r="J20" s="612"/>
    </row>
    <row r="21" spans="1:10" ht="15">
      <c r="A21" s="22"/>
      <c r="B21" s="23"/>
      <c r="C21" s="23"/>
      <c r="E21" s="612" t="s">
        <v>653</v>
      </c>
      <c r="F21" s="612"/>
      <c r="G21" s="612"/>
      <c r="H21" s="612"/>
      <c r="I21" s="612"/>
      <c r="J21" s="612"/>
    </row>
    <row r="22" spans="1:10" ht="15">
      <c r="A22" s="22"/>
      <c r="B22" s="23"/>
      <c r="C22" s="23"/>
      <c r="E22" s="450"/>
      <c r="F22" s="450"/>
      <c r="G22" s="450"/>
      <c r="H22" s="450"/>
      <c r="I22" s="451"/>
      <c r="J22" s="450"/>
    </row>
    <row r="23" spans="1:10" ht="15" customHeight="1">
      <c r="A23" s="428" t="s">
        <v>398</v>
      </c>
      <c r="B23" s="429"/>
      <c r="C23" s="429"/>
      <c r="D23" s="147"/>
      <c r="E23" s="610" t="s">
        <v>642</v>
      </c>
      <c r="F23" s="610"/>
      <c r="G23" s="610"/>
      <c r="H23" s="610"/>
      <c r="I23" s="610"/>
      <c r="J23" s="456">
        <v>0.513</v>
      </c>
    </row>
    <row r="24" spans="1:10" ht="15" customHeight="1">
      <c r="A24" s="428"/>
      <c r="B24" s="429"/>
      <c r="C24" s="429"/>
      <c r="D24" s="147"/>
      <c r="E24" s="610" t="s">
        <v>643</v>
      </c>
      <c r="F24" s="610"/>
      <c r="G24" s="610"/>
      <c r="H24" s="610"/>
      <c r="I24" s="610"/>
      <c r="J24" s="456">
        <v>0.151</v>
      </c>
    </row>
    <row r="25" spans="1:10" ht="15" customHeight="1">
      <c r="A25" s="428"/>
      <c r="B25" s="429"/>
      <c r="C25" s="429"/>
      <c r="D25" s="147"/>
      <c r="E25" s="610" t="s">
        <v>644</v>
      </c>
      <c r="F25" s="610"/>
      <c r="G25" s="610"/>
      <c r="H25" s="610"/>
      <c r="I25" s="610"/>
      <c r="J25" s="456">
        <v>0.095</v>
      </c>
    </row>
    <row r="26" spans="1:10" ht="15" customHeight="1">
      <c r="A26" s="428"/>
      <c r="B26" s="429"/>
      <c r="C26" s="429"/>
      <c r="D26" s="147"/>
      <c r="E26" s="610" t="s">
        <v>645</v>
      </c>
      <c r="F26" s="610"/>
      <c r="G26" s="610"/>
      <c r="H26" s="610"/>
      <c r="I26" s="610"/>
      <c r="J26" s="456">
        <v>0.05</v>
      </c>
    </row>
    <row r="27" spans="1:10" ht="15" customHeight="1">
      <c r="A27" s="428"/>
      <c r="B27" s="429"/>
      <c r="C27" s="429"/>
      <c r="D27" s="147"/>
      <c r="E27" s="610" t="s">
        <v>646</v>
      </c>
      <c r="F27" s="610"/>
      <c r="G27" s="610"/>
      <c r="H27" s="610"/>
      <c r="I27" s="610"/>
      <c r="J27" s="456">
        <v>0.05</v>
      </c>
    </row>
    <row r="28" spans="1:10" ht="15" customHeight="1">
      <c r="A28" s="428"/>
      <c r="B28" s="429"/>
      <c r="C28" s="429"/>
      <c r="D28" s="147"/>
      <c r="E28" s="610" t="s">
        <v>647</v>
      </c>
      <c r="F28" s="610"/>
      <c r="G28" s="610"/>
      <c r="H28" s="610"/>
      <c r="I28" s="610"/>
      <c r="J28" s="456">
        <v>0.05</v>
      </c>
    </row>
    <row r="29" spans="1:10" ht="15" customHeight="1">
      <c r="A29" s="428"/>
      <c r="B29" s="429"/>
      <c r="C29" s="429"/>
      <c r="D29" s="147"/>
      <c r="E29" s="610" t="s">
        <v>648</v>
      </c>
      <c r="F29" s="610"/>
      <c r="G29" s="610"/>
      <c r="H29" s="610"/>
      <c r="I29" s="610"/>
      <c r="J29" s="456">
        <v>0.055</v>
      </c>
    </row>
    <row r="30" spans="1:10" ht="15" customHeight="1">
      <c r="A30" s="428"/>
      <c r="B30" s="429"/>
      <c r="C30" s="429"/>
      <c r="D30" s="147"/>
      <c r="E30" s="610" t="s">
        <v>649</v>
      </c>
      <c r="F30" s="610"/>
      <c r="G30" s="610"/>
      <c r="H30" s="610"/>
      <c r="I30" s="610"/>
      <c r="J30" s="456">
        <v>0.026</v>
      </c>
    </row>
    <row r="31" spans="1:10" ht="15" customHeight="1">
      <c r="A31" s="428"/>
      <c r="B31" s="429"/>
      <c r="C31" s="429"/>
      <c r="D31" s="147"/>
      <c r="E31" s="610" t="s">
        <v>650</v>
      </c>
      <c r="F31" s="610"/>
      <c r="G31" s="610"/>
      <c r="H31" s="610"/>
      <c r="I31" s="610"/>
      <c r="J31" s="456">
        <v>0.01</v>
      </c>
    </row>
    <row r="32" spans="1:10" ht="15" customHeight="1">
      <c r="A32" s="428"/>
      <c r="B32" s="429"/>
      <c r="C32" s="429"/>
      <c r="D32" s="147"/>
      <c r="E32" s="445"/>
      <c r="F32" s="445"/>
      <c r="G32" s="445"/>
      <c r="H32" s="445"/>
      <c r="I32" s="445"/>
      <c r="J32" s="444"/>
    </row>
    <row r="33" spans="1:10" ht="15" customHeight="1">
      <c r="A33" s="22" t="s">
        <v>399</v>
      </c>
      <c r="B33" s="23"/>
      <c r="C33" s="23"/>
      <c r="E33" s="614" t="s">
        <v>651</v>
      </c>
      <c r="F33" s="609"/>
      <c r="G33" s="609"/>
      <c r="H33" s="609"/>
      <c r="I33" s="609"/>
      <c r="J33" s="609"/>
    </row>
    <row r="34" spans="1:10" ht="15" customHeight="1">
      <c r="A34" s="22"/>
      <c r="B34" s="23"/>
      <c r="C34" s="23"/>
      <c r="E34" s="447"/>
      <c r="F34" s="447"/>
      <c r="G34" s="447"/>
      <c r="H34" s="447"/>
      <c r="I34" s="448"/>
      <c r="J34" s="447"/>
    </row>
    <row r="35" spans="1:10" ht="15" customHeight="1">
      <c r="A35" s="22" t="s">
        <v>400</v>
      </c>
      <c r="B35" s="23"/>
      <c r="C35" s="23"/>
      <c r="D35" s="27"/>
      <c r="E35" s="449" t="s">
        <v>401</v>
      </c>
      <c r="F35" s="453" t="s">
        <v>149</v>
      </c>
      <c r="G35" s="449" t="s">
        <v>402</v>
      </c>
      <c r="H35" s="453" t="s">
        <v>150</v>
      </c>
      <c r="I35" s="448"/>
      <c r="J35" s="447"/>
    </row>
    <row r="36" spans="1:10" ht="15" customHeight="1">
      <c r="A36" s="22"/>
      <c r="B36" s="23"/>
      <c r="C36" s="23"/>
      <c r="E36" s="447"/>
      <c r="F36" s="447"/>
      <c r="G36" s="447"/>
      <c r="H36" s="447"/>
      <c r="I36" s="448"/>
      <c r="J36" s="447"/>
    </row>
    <row r="37" spans="1:10" ht="15" customHeight="1" hidden="1">
      <c r="A37" s="22" t="s">
        <v>403</v>
      </c>
      <c r="B37" s="23"/>
      <c r="C37" s="23"/>
      <c r="E37" s="613" t="s">
        <v>642</v>
      </c>
      <c r="F37" s="613"/>
      <c r="G37" s="613"/>
      <c r="H37" s="613"/>
      <c r="I37" s="613"/>
      <c r="J37" s="471">
        <v>0.513</v>
      </c>
    </row>
    <row r="38" spans="1:10" ht="15" customHeight="1">
      <c r="A38" s="22"/>
      <c r="B38" s="23"/>
      <c r="C38" s="23"/>
      <c r="D38" s="147"/>
      <c r="E38" s="450"/>
      <c r="F38" s="450"/>
      <c r="G38" s="450"/>
      <c r="H38" s="450"/>
      <c r="I38" s="451"/>
      <c r="J38" s="450"/>
    </row>
    <row r="39" spans="1:10" ht="15" customHeight="1">
      <c r="A39" s="22" t="s">
        <v>404</v>
      </c>
      <c r="B39" s="23"/>
      <c r="D39" s="446"/>
      <c r="E39" s="452" t="s">
        <v>654</v>
      </c>
      <c r="F39" s="454"/>
      <c r="G39" s="454"/>
      <c r="H39" s="454"/>
      <c r="I39" s="450"/>
      <c r="J39" s="450"/>
    </row>
    <row r="40" spans="1:10" ht="15" customHeight="1">
      <c r="A40" s="22"/>
      <c r="B40" s="23"/>
      <c r="C40" s="23"/>
      <c r="D40" s="147"/>
      <c r="E40" s="450"/>
      <c r="F40" s="450"/>
      <c r="G40" s="450"/>
      <c r="H40" s="450"/>
      <c r="I40" s="451"/>
      <c r="J40" s="450"/>
    </row>
    <row r="41" spans="1:10" ht="15" customHeight="1">
      <c r="A41" s="22" t="s">
        <v>405</v>
      </c>
      <c r="B41" s="23"/>
      <c r="C41" s="23"/>
      <c r="D41" s="147"/>
      <c r="E41" s="450" t="s">
        <v>311</v>
      </c>
      <c r="F41" s="450"/>
      <c r="G41" s="450"/>
      <c r="H41" s="450"/>
      <c r="I41" s="451"/>
      <c r="J41" s="450"/>
    </row>
    <row r="42" spans="1:10" ht="15">
      <c r="A42" s="22"/>
      <c r="B42" s="23"/>
      <c r="C42" s="23"/>
      <c r="D42" s="147"/>
      <c r="E42" s="450" t="s">
        <v>312</v>
      </c>
      <c r="F42" s="450"/>
      <c r="G42" s="450"/>
      <c r="H42" s="450"/>
      <c r="I42" s="451"/>
      <c r="J42" s="450"/>
    </row>
    <row r="43" spans="4:10" ht="15">
      <c r="D43" s="147"/>
      <c r="E43" s="450" t="s">
        <v>313</v>
      </c>
      <c r="F43" s="450"/>
      <c r="G43" s="450"/>
      <c r="H43" s="450"/>
      <c r="I43" s="451"/>
      <c r="J43" s="450"/>
    </row>
    <row r="44" spans="4:10" ht="15">
      <c r="D44" s="147"/>
      <c r="E44" s="450" t="s">
        <v>314</v>
      </c>
      <c r="F44" s="450"/>
      <c r="G44" s="450"/>
      <c r="H44" s="450"/>
      <c r="I44" s="450"/>
      <c r="J44" s="450"/>
    </row>
    <row r="45" spans="4:10" ht="15">
      <c r="D45" s="147"/>
      <c r="E45" s="450" t="s">
        <v>315</v>
      </c>
      <c r="F45" s="450"/>
      <c r="G45" s="450"/>
      <c r="H45" s="450"/>
      <c r="I45" s="450"/>
      <c r="J45" s="450"/>
    </row>
  </sheetData>
  <sheetProtection/>
  <mergeCells count="22">
    <mergeCell ref="E31:I31"/>
    <mergeCell ref="E30:I30"/>
    <mergeCell ref="E37:I37"/>
    <mergeCell ref="E21:J21"/>
    <mergeCell ref="E29:I29"/>
    <mergeCell ref="E23:I23"/>
    <mergeCell ref="E24:I24"/>
    <mergeCell ref="E25:I25"/>
    <mergeCell ref="E33:J33"/>
    <mergeCell ref="E26:I26"/>
    <mergeCell ref="E27:I27"/>
    <mergeCell ref="E28:I28"/>
    <mergeCell ref="A14:D14"/>
    <mergeCell ref="E16:J16"/>
    <mergeCell ref="E17:J17"/>
    <mergeCell ref="E20:J20"/>
    <mergeCell ref="E13:J13"/>
    <mergeCell ref="E3:J3"/>
    <mergeCell ref="E7:J7"/>
    <mergeCell ref="E8:J8"/>
    <mergeCell ref="E9:J9"/>
    <mergeCell ref="E10:J10"/>
  </mergeCells>
  <printOptions/>
  <pageMargins left="0.3937007874015748" right="0.1968503937007874" top="1.1811023622047245" bottom="0.7874015748031497" header="0.3937007874015748" footer="0.3937007874015748"/>
  <pageSetup horizontalDpi="300" verticalDpi="300" orientation="portrait" paperSize="9" scale="91" r:id="rId1"/>
  <headerFooter alignWithMargins="0">
    <oddHeader>&amp;CSIA " AADSO "
gada pārskats par 2014. gadu.</oddHeader>
    <oddFooter>&amp;R&amp;P</oddFooter>
  </headerFooter>
</worksheet>
</file>

<file path=xl/worksheets/sheet5.xml><?xml version="1.0" encoding="utf-8"?>
<worksheet xmlns="http://schemas.openxmlformats.org/spreadsheetml/2006/main" xmlns:r="http://schemas.openxmlformats.org/officeDocument/2006/relationships">
  <dimension ref="A1:J39"/>
  <sheetViews>
    <sheetView view="pageBreakPreview" zoomScaleSheetLayoutView="100" zoomScalePageLayoutView="0" workbookViewId="0" topLeftCell="A1">
      <selection activeCell="H16" sqref="H16"/>
    </sheetView>
  </sheetViews>
  <sheetFormatPr defaultColWidth="6.57421875" defaultRowHeight="12.75"/>
  <cols>
    <col min="1" max="4" width="6.57421875" style="65" customWidth="1"/>
    <col min="5" max="5" width="27.8515625" style="65" customWidth="1"/>
    <col min="6" max="6" width="6.140625" style="50" customWidth="1"/>
    <col min="7" max="7" width="15.7109375" style="65" customWidth="1"/>
    <col min="8" max="8" width="14.57421875" style="65" customWidth="1"/>
    <col min="9" max="9" width="1.7109375" style="65" customWidth="1"/>
    <col min="10" max="10" width="10.7109375" style="65" customWidth="1"/>
    <col min="11" max="16384" width="6.57421875" style="65" customWidth="1"/>
  </cols>
  <sheetData>
    <row r="1" spans="1:6" ht="15.75">
      <c r="A1" s="66" t="s">
        <v>408</v>
      </c>
      <c r="B1" s="66"/>
      <c r="C1" s="66"/>
      <c r="D1" s="66"/>
      <c r="E1" s="66"/>
      <c r="F1" s="67"/>
    </row>
    <row r="2" spans="1:6" ht="15.75">
      <c r="A2" s="66" t="s">
        <v>409</v>
      </c>
      <c r="B2" s="66"/>
      <c r="C2" s="66"/>
      <c r="D2" s="66"/>
      <c r="E2" s="66"/>
      <c r="F2" s="67"/>
    </row>
    <row r="3" spans="1:6" ht="15.75">
      <c r="A3" s="66" t="s">
        <v>168</v>
      </c>
      <c r="B3" s="66"/>
      <c r="C3" s="66"/>
      <c r="D3" s="66"/>
      <c r="E3" s="66"/>
      <c r="F3" s="67"/>
    </row>
    <row r="4" ht="15"/>
    <row r="5" spans="1:10" ht="16.5">
      <c r="A5" s="68"/>
      <c r="B5" s="68"/>
      <c r="C5" s="68"/>
      <c r="D5" s="68"/>
      <c r="E5" s="68"/>
      <c r="F5" s="69" t="s">
        <v>410</v>
      </c>
      <c r="G5" s="70">
        <v>2014</v>
      </c>
      <c r="H5" s="71">
        <v>2013</v>
      </c>
      <c r="J5" s="72" t="s">
        <v>411</v>
      </c>
    </row>
    <row r="6" spans="1:8" ht="15.75">
      <c r="A6" s="68"/>
      <c r="B6" s="68"/>
      <c r="C6" s="68"/>
      <c r="D6" s="68"/>
      <c r="E6" s="68"/>
      <c r="F6" s="69" t="s">
        <v>412</v>
      </c>
      <c r="G6" s="73" t="s">
        <v>614</v>
      </c>
      <c r="H6" s="74" t="s">
        <v>614</v>
      </c>
    </row>
    <row r="7" spans="1:8" ht="15.75">
      <c r="A7" s="68"/>
      <c r="B7" s="68"/>
      <c r="C7" s="68"/>
      <c r="D7" s="68"/>
      <c r="E7" s="68"/>
      <c r="F7" s="75"/>
      <c r="G7" s="76"/>
      <c r="H7" s="76"/>
    </row>
    <row r="8" spans="1:10" ht="15">
      <c r="A8" s="77" t="s">
        <v>414</v>
      </c>
      <c r="B8" s="77"/>
      <c r="C8" s="77"/>
      <c r="D8" s="77"/>
      <c r="E8" s="77"/>
      <c r="F8" s="78">
        <v>1</v>
      </c>
      <c r="G8" s="336">
        <v>1600806</v>
      </c>
      <c r="H8" s="336">
        <v>1528690</v>
      </c>
      <c r="J8" s="425"/>
    </row>
    <row r="9" spans="1:10" ht="15">
      <c r="A9" s="79" t="s">
        <v>415</v>
      </c>
      <c r="B9" s="79"/>
      <c r="C9" s="79"/>
      <c r="D9" s="79"/>
      <c r="E9" s="79"/>
      <c r="F9" s="78">
        <v>2</v>
      </c>
      <c r="G9" s="336">
        <v>-1488722</v>
      </c>
      <c r="H9" s="336">
        <v>-1540001</v>
      </c>
      <c r="J9" s="425"/>
    </row>
    <row r="10" spans="1:8" ht="15">
      <c r="A10" s="79"/>
      <c r="B10" s="79"/>
      <c r="C10" s="79"/>
      <c r="D10" s="79"/>
      <c r="E10" s="79"/>
      <c r="F10" s="78"/>
      <c r="G10" s="336"/>
      <c r="H10" s="336"/>
    </row>
    <row r="11" spans="1:10" ht="15" customHeight="1">
      <c r="A11" s="80" t="s">
        <v>416</v>
      </c>
      <c r="B11" s="80"/>
      <c r="C11" s="80"/>
      <c r="D11" s="80"/>
      <c r="E11" s="80"/>
      <c r="F11" s="81"/>
      <c r="G11" s="337">
        <f>G8+G9</f>
        <v>112084</v>
      </c>
      <c r="H11" s="337">
        <f>H8+H9</f>
        <v>-11311</v>
      </c>
      <c r="J11" s="425"/>
    </row>
    <row r="12" spans="1:8" ht="0.75" customHeight="1">
      <c r="A12" s="79"/>
      <c r="B12" s="79"/>
      <c r="C12" s="79"/>
      <c r="D12" s="79"/>
      <c r="E12" s="79"/>
      <c r="F12" s="78"/>
      <c r="G12" s="338">
        <v>161386</v>
      </c>
      <c r="H12" s="338">
        <v>161499</v>
      </c>
    </row>
    <row r="13" spans="1:8" ht="15.75" customHeight="1">
      <c r="A13" s="79" t="s">
        <v>418</v>
      </c>
      <c r="B13" s="79"/>
      <c r="C13" s="79"/>
      <c r="D13" s="79"/>
      <c r="E13" s="79"/>
      <c r="F13" s="78">
        <v>3</v>
      </c>
      <c r="G13" s="338">
        <v>-70758</v>
      </c>
      <c r="H13" s="338">
        <v>-65621</v>
      </c>
    </row>
    <row r="14" spans="1:8" ht="15">
      <c r="A14" s="79" t="s">
        <v>419</v>
      </c>
      <c r="B14" s="79"/>
      <c r="C14" s="79"/>
      <c r="D14" s="79"/>
      <c r="E14" s="79"/>
      <c r="F14" s="82">
        <v>4</v>
      </c>
      <c r="G14" s="338">
        <v>232607</v>
      </c>
      <c r="H14" s="338">
        <v>229538</v>
      </c>
    </row>
    <row r="15" spans="1:8" ht="15">
      <c r="A15" s="79" t="s">
        <v>420</v>
      </c>
      <c r="B15" s="79"/>
      <c r="C15" s="79"/>
      <c r="D15" s="79"/>
      <c r="E15" s="79"/>
      <c r="F15" s="82">
        <v>5</v>
      </c>
      <c r="G15" s="338">
        <v>-229369</v>
      </c>
      <c r="H15" s="338">
        <v>-1019</v>
      </c>
    </row>
    <row r="16" spans="1:8" ht="13.5" customHeight="1">
      <c r="A16" s="83" t="s">
        <v>421</v>
      </c>
      <c r="B16" s="84"/>
      <c r="C16" s="84"/>
      <c r="D16" s="84"/>
      <c r="E16" s="84"/>
      <c r="F16" s="82">
        <v>6</v>
      </c>
      <c r="G16" s="338">
        <v>16348</v>
      </c>
      <c r="H16" s="338">
        <v>42417</v>
      </c>
    </row>
    <row r="17" spans="1:8" ht="15" customHeight="1">
      <c r="A17" s="83" t="s">
        <v>422</v>
      </c>
      <c r="B17" s="84"/>
      <c r="C17" s="84"/>
      <c r="D17" s="84"/>
      <c r="E17" s="84"/>
      <c r="F17" s="82">
        <v>7</v>
      </c>
      <c r="G17" s="338">
        <v>-2</v>
      </c>
      <c r="H17" s="338">
        <v>-7163</v>
      </c>
    </row>
    <row r="18" spans="1:8" ht="15.75">
      <c r="A18" s="80"/>
      <c r="B18" s="80"/>
      <c r="C18" s="80"/>
      <c r="D18" s="80"/>
      <c r="E18" s="80"/>
      <c r="F18" s="81"/>
      <c r="G18" s="338"/>
      <c r="H18" s="338"/>
    </row>
    <row r="19" spans="1:8" ht="16.5" thickBot="1">
      <c r="A19" s="80" t="s">
        <v>327</v>
      </c>
      <c r="B19" s="80"/>
      <c r="C19" s="80"/>
      <c r="D19" s="80"/>
      <c r="E19" s="80"/>
      <c r="F19" s="81"/>
      <c r="G19" s="361">
        <f>G11+G13+G14+G15+G16+G17</f>
        <v>60910</v>
      </c>
      <c r="H19" s="361">
        <f>H11+H13+H14+H15+H16+H17</f>
        <v>186841</v>
      </c>
    </row>
    <row r="20" spans="1:8" ht="16.5" thickTop="1">
      <c r="A20" s="80"/>
      <c r="B20" s="80"/>
      <c r="C20" s="80"/>
      <c r="D20" s="80"/>
      <c r="E20" s="80"/>
      <c r="F20" s="81"/>
      <c r="G20" s="362"/>
      <c r="H20" s="362"/>
    </row>
    <row r="21" spans="1:8" ht="15">
      <c r="A21" s="79" t="s">
        <v>424</v>
      </c>
      <c r="B21" s="79"/>
      <c r="C21" s="79"/>
      <c r="D21" s="79"/>
      <c r="E21" s="79"/>
      <c r="F21" s="78"/>
      <c r="G21" s="336">
        <f>-'[1]UIenN'!$AA$155</f>
        <v>-6515.7</v>
      </c>
      <c r="H21" s="336">
        <v>0</v>
      </c>
    </row>
    <row r="22" spans="1:8" ht="15.75" customHeight="1">
      <c r="A22" s="485" t="s">
        <v>157</v>
      </c>
      <c r="B22" s="79"/>
      <c r="C22" s="79"/>
      <c r="D22" s="79"/>
      <c r="E22" s="79"/>
      <c r="F22" s="86">
        <v>8</v>
      </c>
      <c r="G22" s="336">
        <v>-25599</v>
      </c>
      <c r="H22" s="336">
        <v>1464</v>
      </c>
    </row>
    <row r="23" spans="1:8" ht="15" hidden="1">
      <c r="A23" s="79" t="s">
        <v>425</v>
      </c>
      <c r="B23" s="79"/>
      <c r="C23" s="79"/>
      <c r="D23" s="79"/>
      <c r="E23" s="79"/>
      <c r="F23" s="78">
        <v>9</v>
      </c>
      <c r="G23" s="336">
        <v>0</v>
      </c>
      <c r="H23" s="336">
        <v>0</v>
      </c>
    </row>
    <row r="24" spans="1:8" ht="15.75" thickBot="1">
      <c r="A24" s="79"/>
      <c r="B24" s="79"/>
      <c r="C24" s="79"/>
      <c r="D24" s="79"/>
      <c r="E24" s="79"/>
      <c r="F24" s="78"/>
      <c r="G24" s="336"/>
      <c r="H24" s="336"/>
    </row>
    <row r="25" spans="1:10" ht="16.5" thickBot="1" thickTop="1">
      <c r="A25" s="385" t="s">
        <v>426</v>
      </c>
      <c r="B25" s="385"/>
      <c r="C25" s="385"/>
      <c r="D25" s="385"/>
      <c r="E25" s="385"/>
      <c r="F25" s="386"/>
      <c r="G25" s="387">
        <f>SUM(G19:G23)</f>
        <v>28795.300000000003</v>
      </c>
      <c r="H25" s="387">
        <f>SUM(H19:H23)</f>
        <v>188305</v>
      </c>
      <c r="J25" s="425"/>
    </row>
    <row r="26" spans="1:6" ht="15.75" thickTop="1">
      <c r="A26" s="79"/>
      <c r="B26" s="79"/>
      <c r="C26" s="79"/>
      <c r="D26" s="79"/>
      <c r="E26" s="79"/>
      <c r="F26" s="81"/>
    </row>
    <row r="27" spans="1:8" ht="15">
      <c r="A27" s="88"/>
      <c r="B27" s="84"/>
      <c r="C27" s="84"/>
      <c r="D27" s="84"/>
      <c r="E27" s="84"/>
      <c r="G27" s="89"/>
      <c r="H27" s="89"/>
    </row>
    <row r="28" spans="1:5" ht="15">
      <c r="A28" s="88"/>
      <c r="B28" s="79"/>
      <c r="C28" s="79"/>
      <c r="D28" s="79"/>
      <c r="E28" s="79"/>
    </row>
    <row r="29" spans="1:5" ht="15">
      <c r="A29" s="79"/>
      <c r="B29" s="79"/>
      <c r="C29" s="79"/>
      <c r="D29" s="79"/>
      <c r="E29" s="79"/>
    </row>
    <row r="30" spans="1:7" ht="15.75">
      <c r="A30" s="615" t="s">
        <v>56</v>
      </c>
      <c r="B30" s="615"/>
      <c r="C30" s="615"/>
      <c r="D30" s="615"/>
      <c r="E30" s="615"/>
      <c r="F30" s="615"/>
      <c r="G30" s="615"/>
    </row>
    <row r="31" spans="1:5" ht="15">
      <c r="A31" s="79"/>
      <c r="B31" s="79"/>
      <c r="C31" s="79"/>
      <c r="D31" s="79"/>
      <c r="E31" s="79"/>
    </row>
    <row r="32" ht="15">
      <c r="A32" s="64"/>
    </row>
    <row r="33" ht="15">
      <c r="A33" s="64"/>
    </row>
    <row r="34" spans="1:6" ht="15">
      <c r="A34" s="64"/>
      <c r="B34" s="90"/>
      <c r="C34" s="90"/>
      <c r="D34" s="90"/>
      <c r="E34" s="90"/>
      <c r="F34" s="38"/>
    </row>
    <row r="35" spans="1:6" ht="15">
      <c r="A35" s="64"/>
      <c r="B35" s="90"/>
      <c r="C35" s="90"/>
      <c r="D35" s="90"/>
      <c r="E35" s="90"/>
      <c r="F35" s="38"/>
    </row>
    <row r="36" ht="15">
      <c r="A36" s="64"/>
    </row>
    <row r="37" spans="1:6" s="24" customFormat="1" ht="14.25">
      <c r="A37" s="24" t="s">
        <v>673</v>
      </c>
      <c r="F37" s="24" t="s">
        <v>651</v>
      </c>
    </row>
    <row r="39" ht="15">
      <c r="A39" s="65" t="str">
        <f>vadibas!A58</f>
        <v>2015.gada "16" februārī</v>
      </c>
    </row>
  </sheetData>
  <sheetProtection/>
  <mergeCells count="1">
    <mergeCell ref="A30:G30"/>
  </mergeCells>
  <hyperlinks>
    <hyperlink ref="J5" location="G!P.pielikumi.A1" display="Uz pielikumu"/>
  </hyperlinks>
  <printOptions/>
  <pageMargins left="0.7874015748031497" right="0.3937007874015748" top="1.1811023622047245" bottom="0.7874015748031497" header="0.3937007874015748" footer="0.3937007874015748"/>
  <pageSetup horizontalDpi="300" verticalDpi="300" orientation="portrait" paperSize="9" r:id="rId3"/>
  <headerFooter alignWithMargins="0">
    <oddHeader>&amp;CSIA "AADSO"
gada pārskats par 2014. gadu.</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dimension ref="A1:H118"/>
  <sheetViews>
    <sheetView view="pageBreakPreview" zoomScale="90" zoomScaleSheetLayoutView="90" zoomScalePageLayoutView="0" workbookViewId="0" topLeftCell="A1">
      <selection activeCell="F17" sqref="F17"/>
    </sheetView>
  </sheetViews>
  <sheetFormatPr defaultColWidth="9.140625" defaultRowHeight="12.75"/>
  <cols>
    <col min="1" max="2" width="16.7109375" style="0" customWidth="1"/>
    <col min="3" max="3" width="19.7109375" style="0" customWidth="1"/>
    <col min="4" max="4" width="6.7109375" style="484" customWidth="1"/>
    <col min="5" max="6" width="15.7109375" style="68" customWidth="1"/>
    <col min="8" max="8" width="13.00390625" style="0" customWidth="1"/>
  </cols>
  <sheetData>
    <row r="1" spans="1:6" s="1" customFormat="1" ht="15.75">
      <c r="A1" s="29" t="s">
        <v>427</v>
      </c>
      <c r="B1" s="29" t="s">
        <v>174</v>
      </c>
      <c r="C1" s="1" t="s">
        <v>175</v>
      </c>
      <c r="D1" s="478"/>
      <c r="E1" s="92"/>
      <c r="F1" s="68"/>
    </row>
    <row r="2" spans="1:6" s="1" customFormat="1" ht="15">
      <c r="A2" s="2"/>
      <c r="B2" s="2"/>
      <c r="C2" s="2"/>
      <c r="D2" s="479"/>
      <c r="E2" s="68"/>
      <c r="F2" s="68"/>
    </row>
    <row r="3" spans="1:7" s="1" customFormat="1" ht="13.5" customHeight="1">
      <c r="A3" s="616" t="s">
        <v>428</v>
      </c>
      <c r="B3" s="616"/>
      <c r="C3" s="616"/>
      <c r="D3" s="339" t="s">
        <v>410</v>
      </c>
      <c r="E3" s="342" t="s">
        <v>176</v>
      </c>
      <c r="F3" s="342" t="s">
        <v>177</v>
      </c>
      <c r="G3" s="72" t="s">
        <v>411</v>
      </c>
    </row>
    <row r="4" spans="1:6" s="1" customFormat="1" ht="13.5" thickBot="1">
      <c r="A4" s="616"/>
      <c r="B4" s="616"/>
      <c r="C4" s="616"/>
      <c r="D4" s="339" t="s">
        <v>412</v>
      </c>
      <c r="E4" s="343" t="s">
        <v>614</v>
      </c>
      <c r="F4" s="343" t="s">
        <v>614</v>
      </c>
    </row>
    <row r="5" spans="1:4" s="1" customFormat="1" ht="13.5" thickTop="1">
      <c r="A5" s="2"/>
      <c r="B5" s="2"/>
      <c r="C5" s="2"/>
      <c r="D5" s="480"/>
    </row>
    <row r="6" spans="1:4" ht="15">
      <c r="A6" s="617" t="s">
        <v>438</v>
      </c>
      <c r="B6" s="617"/>
      <c r="C6" s="617"/>
      <c r="D6" s="480"/>
    </row>
    <row r="7" spans="1:4" ht="15" hidden="1">
      <c r="A7" s="340" t="s">
        <v>540</v>
      </c>
      <c r="B7" s="340"/>
      <c r="C7" s="340"/>
      <c r="D7" s="480"/>
    </row>
    <row r="8" spans="1:6" ht="15" hidden="1">
      <c r="A8" s="436" t="s">
        <v>718</v>
      </c>
      <c r="B8" s="436"/>
      <c r="C8" s="340"/>
      <c r="D8" s="480"/>
      <c r="E8" s="68">
        <v>0</v>
      </c>
      <c r="F8" s="68">
        <v>0</v>
      </c>
    </row>
    <row r="9" spans="1:4" ht="15">
      <c r="A9" s="14" t="s">
        <v>282</v>
      </c>
      <c r="B9" s="14"/>
      <c r="C9" s="2"/>
      <c r="D9" s="480"/>
    </row>
    <row r="10" spans="1:6" ht="15">
      <c r="A10" s="2" t="s">
        <v>575</v>
      </c>
      <c r="B10" s="2"/>
      <c r="C10" s="2"/>
      <c r="D10" s="480"/>
      <c r="E10" s="116">
        <f>PLpiel!D25</f>
        <v>1815552</v>
      </c>
      <c r="F10" s="116">
        <f>PLpiel!D24</f>
        <v>3258720</v>
      </c>
    </row>
    <row r="11" spans="1:6" ht="15">
      <c r="A11" s="619" t="s">
        <v>166</v>
      </c>
      <c r="B11" s="619"/>
      <c r="C11" s="619"/>
      <c r="D11" s="480"/>
      <c r="E11" s="116">
        <f>PLpiel!C25</f>
        <v>865970</v>
      </c>
      <c r="F11" s="116">
        <f>PLpiel!C24</f>
        <v>0</v>
      </c>
    </row>
    <row r="12" spans="1:6" ht="15">
      <c r="A12" s="2" t="s">
        <v>283</v>
      </c>
      <c r="B12" s="2"/>
      <c r="C12" s="2"/>
      <c r="D12" s="481"/>
      <c r="E12" s="116">
        <v>178114</v>
      </c>
      <c r="F12" s="116">
        <f>PLpiel!E24</f>
        <v>361583</v>
      </c>
    </row>
    <row r="13" spans="1:6" ht="15">
      <c r="A13" s="2" t="s">
        <v>284</v>
      </c>
      <c r="B13" s="2"/>
      <c r="C13" s="2"/>
      <c r="D13" s="481"/>
      <c r="E13" s="116">
        <f>PLpiel!F25</f>
        <v>955</v>
      </c>
      <c r="F13" s="116">
        <f>PLpiel!F24</f>
        <v>1184</v>
      </c>
    </row>
    <row r="14" spans="1:6" ht="26.25" customHeight="1">
      <c r="A14" s="618" t="s">
        <v>141</v>
      </c>
      <c r="B14" s="618"/>
      <c r="C14" s="618"/>
      <c r="D14" s="481"/>
      <c r="E14" s="470">
        <f>PLpiel!G25</f>
        <v>1880815</v>
      </c>
      <c r="F14" s="470">
        <f>PLpiel!G24</f>
        <v>212926</v>
      </c>
    </row>
    <row r="15" spans="1:6" ht="15" hidden="1">
      <c r="A15" s="2"/>
      <c r="B15" s="2"/>
      <c r="C15" s="2"/>
      <c r="D15" s="481"/>
      <c r="E15" s="116"/>
      <c r="F15" s="116"/>
    </row>
    <row r="16" spans="1:6" ht="15">
      <c r="A16" s="2" t="s">
        <v>151</v>
      </c>
      <c r="B16" s="2"/>
      <c r="C16" s="2"/>
      <c r="D16" s="481"/>
      <c r="E16" s="116">
        <v>6302</v>
      </c>
      <c r="F16" s="116">
        <v>15263</v>
      </c>
    </row>
    <row r="17" spans="1:6" s="96" customFormat="1" ht="15.75">
      <c r="A17" s="14"/>
      <c r="B17" s="14"/>
      <c r="C17" s="40" t="s">
        <v>439</v>
      </c>
      <c r="D17" s="476">
        <v>9</v>
      </c>
      <c r="E17" s="337">
        <f>SUM(E10:E16)</f>
        <v>4747708</v>
      </c>
      <c r="F17" s="337">
        <f>SUM(F10:F16)</f>
        <v>3849676</v>
      </c>
    </row>
    <row r="18" spans="1:6" s="96" customFormat="1" ht="15.75">
      <c r="A18" s="14"/>
      <c r="B18" s="14"/>
      <c r="C18" s="40"/>
      <c r="D18" s="476"/>
      <c r="E18" s="362"/>
      <c r="F18" s="362"/>
    </row>
    <row r="19" spans="1:6" s="96" customFormat="1" ht="15.75">
      <c r="A19" s="14" t="s">
        <v>655</v>
      </c>
      <c r="B19" s="14"/>
      <c r="C19" s="40"/>
      <c r="D19" s="476"/>
      <c r="E19" s="362"/>
      <c r="F19" s="362"/>
    </row>
    <row r="20" spans="1:6" ht="15">
      <c r="A20" t="s">
        <v>656</v>
      </c>
      <c r="B20" s="2"/>
      <c r="C20" s="2"/>
      <c r="D20" s="475"/>
      <c r="E20" s="360">
        <v>0</v>
      </c>
      <c r="F20" s="360">
        <v>25599</v>
      </c>
    </row>
    <row r="21" spans="1:6" ht="15.75">
      <c r="A21" s="96" t="s">
        <v>658</v>
      </c>
      <c r="B21" s="2"/>
      <c r="C21" s="2"/>
      <c r="D21" s="475"/>
      <c r="E21" s="362">
        <f>E20</f>
        <v>0</v>
      </c>
      <c r="F21" s="362">
        <f>F20</f>
        <v>25599</v>
      </c>
    </row>
    <row r="22" spans="1:6" s="96" customFormat="1" ht="16.5" thickBot="1">
      <c r="A22" s="14"/>
      <c r="B22" s="14"/>
      <c r="C22" s="40" t="s">
        <v>285</v>
      </c>
      <c r="D22" s="475"/>
      <c r="E22" s="361">
        <f>E17+E21</f>
        <v>4747708</v>
      </c>
      <c r="F22" s="361">
        <f>F17+F21</f>
        <v>3875275</v>
      </c>
    </row>
    <row r="23" spans="1:6" ht="15.75" thickTop="1">
      <c r="A23" s="2"/>
      <c r="B23" s="2"/>
      <c r="C23" s="2"/>
      <c r="D23" s="475"/>
      <c r="E23" s="360"/>
      <c r="F23" s="360"/>
    </row>
    <row r="24" spans="1:6" ht="15.75">
      <c r="A24" s="617" t="s">
        <v>440</v>
      </c>
      <c r="B24" s="617"/>
      <c r="C24" s="617"/>
      <c r="D24" s="475"/>
      <c r="E24" s="362"/>
      <c r="F24" s="362"/>
    </row>
    <row r="25" spans="1:6" ht="15">
      <c r="A25" s="14" t="s">
        <v>441</v>
      </c>
      <c r="B25" s="14"/>
      <c r="C25" s="2"/>
      <c r="D25" s="475"/>
      <c r="E25" s="360"/>
      <c r="F25" s="360"/>
    </row>
    <row r="26" spans="1:6" ht="15">
      <c r="A26" s="2" t="s">
        <v>442</v>
      </c>
      <c r="B26" s="2"/>
      <c r="C26" s="2"/>
      <c r="D26" s="475"/>
      <c r="E26" s="360">
        <v>4324</v>
      </c>
      <c r="F26" s="360">
        <v>2390</v>
      </c>
    </row>
    <row r="27" spans="1:6" ht="15.75" customHeight="1" hidden="1">
      <c r="A27" s="2" t="s">
        <v>443</v>
      </c>
      <c r="B27" s="2"/>
      <c r="C27" s="2"/>
      <c r="D27" s="475"/>
      <c r="E27" s="360"/>
      <c r="F27" s="360"/>
    </row>
    <row r="28" spans="1:6" ht="14.25" customHeight="1" hidden="1">
      <c r="A28" s="2" t="s">
        <v>444</v>
      </c>
      <c r="B28" s="2"/>
      <c r="C28" s="2"/>
      <c r="D28" s="475"/>
      <c r="E28" s="360"/>
      <c r="F28" s="360"/>
    </row>
    <row r="29" spans="1:6" ht="15" hidden="1">
      <c r="A29" s="2" t="s">
        <v>445</v>
      </c>
      <c r="B29" s="2"/>
      <c r="C29" s="2"/>
      <c r="D29" s="475"/>
      <c r="E29" s="360"/>
      <c r="F29" s="360"/>
    </row>
    <row r="30" spans="1:8" ht="15.75">
      <c r="A30" s="2"/>
      <c r="C30" s="40" t="s">
        <v>286</v>
      </c>
      <c r="D30" s="477">
        <v>10</v>
      </c>
      <c r="E30" s="337">
        <f>SUM(E26:E29)</f>
        <v>4324</v>
      </c>
      <c r="F30" s="337">
        <f>SUM(F26:F29)</f>
        <v>2390</v>
      </c>
      <c r="H30" s="352">
        <f>F30-E30</f>
        <v>-1934</v>
      </c>
    </row>
    <row r="31" spans="1:6" s="10" customFormat="1" ht="15.75" hidden="1">
      <c r="A31" s="98" t="s">
        <v>446</v>
      </c>
      <c r="B31" s="14"/>
      <c r="C31" s="14"/>
      <c r="D31" s="475"/>
      <c r="E31" s="362"/>
      <c r="F31" s="362"/>
    </row>
    <row r="32" spans="1:6" ht="15">
      <c r="A32" s="14" t="s">
        <v>287</v>
      </c>
      <c r="B32" s="14"/>
      <c r="C32" s="2"/>
      <c r="D32" s="475"/>
      <c r="E32" s="360"/>
      <c r="F32" s="360"/>
    </row>
    <row r="33" spans="1:6" ht="15">
      <c r="A33" s="2" t="s">
        <v>447</v>
      </c>
      <c r="B33" s="2"/>
      <c r="C33" s="2"/>
      <c r="D33" s="477">
        <v>11</v>
      </c>
      <c r="E33" s="360">
        <v>164070</v>
      </c>
      <c r="F33" s="360">
        <v>164467</v>
      </c>
    </row>
    <row r="34" spans="1:6" ht="15">
      <c r="A34" s="2" t="s">
        <v>448</v>
      </c>
      <c r="B34" s="2"/>
      <c r="C34" s="2"/>
      <c r="D34" s="477">
        <v>12</v>
      </c>
      <c r="E34" s="360">
        <v>282</v>
      </c>
      <c r="F34" s="360">
        <v>3915</v>
      </c>
    </row>
    <row r="35" spans="1:6" ht="15" hidden="1">
      <c r="A35" s="2" t="s">
        <v>449</v>
      </c>
      <c r="B35" s="2"/>
      <c r="C35" s="2"/>
      <c r="D35" s="477">
        <v>14</v>
      </c>
      <c r="E35" s="360">
        <v>0</v>
      </c>
      <c r="F35" s="360">
        <v>0</v>
      </c>
    </row>
    <row r="36" spans="1:6" ht="15">
      <c r="A36" s="2" t="s">
        <v>622</v>
      </c>
      <c r="B36" s="2"/>
      <c r="C36" s="2"/>
      <c r="D36" s="477">
        <v>13</v>
      </c>
      <c r="E36" s="360">
        <v>7225</v>
      </c>
      <c r="F36" s="360">
        <v>6529</v>
      </c>
    </row>
    <row r="37" spans="1:6" ht="15" hidden="1">
      <c r="A37" s="2" t="s">
        <v>450</v>
      </c>
      <c r="B37" s="2"/>
      <c r="C37" s="2"/>
      <c r="D37" s="477">
        <v>16</v>
      </c>
      <c r="E37" s="360"/>
      <c r="F37" s="360"/>
    </row>
    <row r="38" spans="1:6" ht="17.25" customHeight="1" hidden="1">
      <c r="A38" s="99" t="s">
        <v>451</v>
      </c>
      <c r="B38" s="2"/>
      <c r="C38" s="2"/>
      <c r="D38" s="477"/>
      <c r="E38" s="360"/>
      <c r="F38" s="360"/>
    </row>
    <row r="39" spans="1:6" ht="14.25" customHeight="1" hidden="1">
      <c r="A39" s="99"/>
      <c r="B39" s="2"/>
      <c r="C39" s="2"/>
      <c r="D39" s="477"/>
      <c r="E39" s="360"/>
      <c r="F39" s="360"/>
    </row>
    <row r="40" spans="1:6" ht="13.5" customHeight="1" hidden="1">
      <c r="A40" s="99"/>
      <c r="B40" s="2"/>
      <c r="C40" s="2"/>
      <c r="D40" s="477"/>
      <c r="E40" s="360"/>
      <c r="F40" s="360"/>
    </row>
    <row r="41" spans="1:8" ht="15.75">
      <c r="A41" s="14"/>
      <c r="C41" s="40" t="s">
        <v>288</v>
      </c>
      <c r="D41" s="475"/>
      <c r="E41" s="337">
        <f>SUM(E33:E38)</f>
        <v>171577</v>
      </c>
      <c r="F41" s="337">
        <f>SUM(F33:F38)</f>
        <v>174911</v>
      </c>
      <c r="H41" s="352">
        <f>F41-E41</f>
        <v>3334</v>
      </c>
    </row>
    <row r="42" spans="1:6" ht="15.75">
      <c r="A42" s="14"/>
      <c r="B42" s="14"/>
      <c r="C42" s="14"/>
      <c r="D42" s="475"/>
      <c r="E42" s="363"/>
      <c r="F42" s="363"/>
    </row>
    <row r="43" spans="1:8" ht="15" customHeight="1">
      <c r="A43" s="14" t="s">
        <v>142</v>
      </c>
      <c r="B43" s="14"/>
      <c r="C43" s="14"/>
      <c r="D43" s="477">
        <v>14</v>
      </c>
      <c r="E43" s="337">
        <v>1576361</v>
      </c>
      <c r="F43" s="337">
        <v>1229211</v>
      </c>
      <c r="H43" s="352">
        <f>F43-E43</f>
        <v>-347150</v>
      </c>
    </row>
    <row r="44" spans="1:6" ht="15.75">
      <c r="A44" s="14"/>
      <c r="B44" s="14"/>
      <c r="C44" s="14"/>
      <c r="D44" s="482"/>
      <c r="E44" s="362"/>
      <c r="F44" s="362"/>
    </row>
    <row r="45" spans="2:6" ht="16.5" thickBot="1">
      <c r="B45" s="14"/>
      <c r="C45" s="40" t="s">
        <v>290</v>
      </c>
      <c r="D45" s="480"/>
      <c r="E45" s="361">
        <f>E30+E41+E43</f>
        <v>1752262</v>
      </c>
      <c r="F45" s="361">
        <f>F30+F41+F43</f>
        <v>1406512</v>
      </c>
    </row>
    <row r="46" spans="1:6" ht="16.5" thickBot="1" thickTop="1">
      <c r="A46" s="2"/>
      <c r="B46" s="2"/>
      <c r="C46" s="2"/>
      <c r="D46" s="480"/>
      <c r="E46" s="360"/>
      <c r="F46" s="360"/>
    </row>
    <row r="47" spans="2:6" ht="16.5" thickBot="1" thickTop="1">
      <c r="B47" s="14"/>
      <c r="C47" s="341" t="s">
        <v>289</v>
      </c>
      <c r="D47" s="480"/>
      <c r="E47" s="364">
        <f>E45+E22</f>
        <v>6499970</v>
      </c>
      <c r="F47" s="364">
        <f>F45+F22</f>
        <v>5281787</v>
      </c>
    </row>
    <row r="48" spans="4:6" ht="15.75" thickTop="1">
      <c r="D48" s="480"/>
      <c r="E48" s="97"/>
      <c r="F48" s="97"/>
    </row>
    <row r="49" spans="1:5" ht="15">
      <c r="A49" s="2"/>
      <c r="B49" s="2"/>
      <c r="C49" s="2"/>
      <c r="D49" s="480"/>
      <c r="E49" s="100"/>
    </row>
    <row r="50" spans="1:5" ht="15">
      <c r="A50" s="2"/>
      <c r="B50" s="2"/>
      <c r="C50" s="2"/>
      <c r="D50" s="480"/>
      <c r="E50" s="100"/>
    </row>
    <row r="51" spans="1:5" ht="15">
      <c r="A51" s="2"/>
      <c r="B51" s="2"/>
      <c r="C51" s="14"/>
      <c r="D51" s="480"/>
      <c r="E51" s="100"/>
    </row>
    <row r="52" spans="1:5" ht="15">
      <c r="A52" s="2"/>
      <c r="B52" s="2"/>
      <c r="C52" s="2"/>
      <c r="D52" s="480"/>
      <c r="E52" s="100"/>
    </row>
    <row r="53" spans="1:5" ht="15">
      <c r="A53" s="2"/>
      <c r="B53" s="2"/>
      <c r="C53" s="2"/>
      <c r="D53" s="480"/>
      <c r="E53" s="100"/>
    </row>
    <row r="54" spans="1:5" ht="15">
      <c r="A54" s="2"/>
      <c r="B54" s="2"/>
      <c r="C54" s="2"/>
      <c r="D54" s="480"/>
      <c r="E54" s="100"/>
    </row>
    <row r="55" spans="1:5" ht="15">
      <c r="A55" s="2"/>
      <c r="B55" s="2"/>
      <c r="C55" s="2"/>
      <c r="D55" s="480"/>
      <c r="E55" s="100"/>
    </row>
    <row r="56" spans="1:5" ht="15">
      <c r="A56" s="2"/>
      <c r="B56" s="2"/>
      <c r="C56" s="2"/>
      <c r="D56" s="480"/>
      <c r="E56" s="100"/>
    </row>
    <row r="57" spans="1:5" ht="15">
      <c r="A57" s="2"/>
      <c r="B57" s="2"/>
      <c r="C57" s="14"/>
      <c r="D57" s="480"/>
      <c r="E57" s="100"/>
    </row>
    <row r="58" spans="1:5" ht="15">
      <c r="A58" s="2"/>
      <c r="B58" s="2"/>
      <c r="C58" s="2"/>
      <c r="D58" s="480"/>
      <c r="E58" s="100"/>
    </row>
    <row r="59" spans="1:6" ht="15">
      <c r="A59" s="2"/>
      <c r="B59" s="2"/>
      <c r="C59" s="2"/>
      <c r="D59" s="480"/>
      <c r="E59" s="101"/>
      <c r="F59" s="100"/>
    </row>
    <row r="60" spans="1:5" ht="15">
      <c r="A60" s="2"/>
      <c r="B60" s="2"/>
      <c r="C60" s="2"/>
      <c r="D60" s="480"/>
      <c r="E60" s="100"/>
    </row>
    <row r="61" spans="1:6" ht="15.75">
      <c r="A61" s="14"/>
      <c r="B61" s="14"/>
      <c r="C61" s="14"/>
      <c r="D61" s="480"/>
      <c r="E61" s="87"/>
      <c r="F61" s="87"/>
    </row>
    <row r="62" spans="1:5" ht="15">
      <c r="A62" s="2"/>
      <c r="B62" s="2"/>
      <c r="C62" s="2"/>
      <c r="D62" s="480"/>
      <c r="E62" s="100"/>
    </row>
    <row r="63" spans="1:5" ht="15">
      <c r="A63" s="14"/>
      <c r="B63" s="2"/>
      <c r="C63" s="2"/>
      <c r="D63" s="480"/>
      <c r="E63" s="100"/>
    </row>
    <row r="64" spans="1:5" ht="15">
      <c r="A64" s="2"/>
      <c r="B64" s="2"/>
      <c r="C64" s="2"/>
      <c r="D64" s="480"/>
      <c r="E64" s="100"/>
    </row>
    <row r="65" spans="1:5" ht="15">
      <c r="A65" s="2"/>
      <c r="B65" s="2"/>
      <c r="C65" s="2"/>
      <c r="D65" s="480"/>
      <c r="E65" s="100"/>
    </row>
    <row r="66" spans="1:5" ht="15">
      <c r="A66" s="2"/>
      <c r="B66" s="2"/>
      <c r="C66" s="2"/>
      <c r="D66" s="480"/>
      <c r="E66" s="100"/>
    </row>
    <row r="67" spans="1:5" ht="15">
      <c r="A67" s="14"/>
      <c r="B67" s="2"/>
      <c r="C67" s="2"/>
      <c r="D67" s="480"/>
      <c r="E67" s="100"/>
    </row>
    <row r="68" spans="1:5" ht="15">
      <c r="A68" s="14"/>
      <c r="B68" s="2"/>
      <c r="C68" s="2"/>
      <c r="D68" s="480"/>
      <c r="E68" s="100"/>
    </row>
    <row r="69" spans="1:5" ht="15">
      <c r="A69" s="14"/>
      <c r="B69" s="2"/>
      <c r="C69" s="2"/>
      <c r="D69" s="480"/>
      <c r="E69" s="100"/>
    </row>
    <row r="70" spans="1:5" ht="15">
      <c r="A70" s="14"/>
      <c r="B70" s="14"/>
      <c r="C70" s="2"/>
      <c r="D70" s="480"/>
      <c r="E70" s="100"/>
    </row>
    <row r="71" spans="1:5" ht="15">
      <c r="A71" s="2"/>
      <c r="B71" s="2"/>
      <c r="C71" s="2"/>
      <c r="D71" s="480"/>
      <c r="E71" s="100"/>
    </row>
    <row r="72" spans="1:5" ht="15">
      <c r="A72" s="2"/>
      <c r="B72" s="2"/>
      <c r="C72" s="2"/>
      <c r="D72" s="480"/>
      <c r="E72" s="100"/>
    </row>
    <row r="73" spans="1:5" ht="15">
      <c r="A73" s="2"/>
      <c r="B73" s="2"/>
      <c r="C73" s="2"/>
      <c r="D73" s="480"/>
      <c r="E73" s="100"/>
    </row>
    <row r="74" spans="1:5" ht="15">
      <c r="A74" s="2"/>
      <c r="B74" s="2"/>
      <c r="C74" s="2"/>
      <c r="D74" s="480"/>
      <c r="E74" s="100"/>
    </row>
    <row r="75" spans="1:5" ht="15">
      <c r="A75" s="2"/>
      <c r="B75" s="2"/>
      <c r="C75" s="2"/>
      <c r="D75" s="480"/>
      <c r="E75" s="100"/>
    </row>
    <row r="76" spans="1:5" ht="15">
      <c r="A76" s="2"/>
      <c r="B76" s="2"/>
      <c r="C76" s="2"/>
      <c r="D76" s="480"/>
      <c r="E76" s="100"/>
    </row>
    <row r="77" spans="1:5" ht="15">
      <c r="A77" s="2"/>
      <c r="B77" s="2"/>
      <c r="C77" s="2"/>
      <c r="D77" s="480"/>
      <c r="E77" s="100"/>
    </row>
    <row r="78" spans="1:5" ht="15">
      <c r="A78" s="2"/>
      <c r="B78" s="2"/>
      <c r="C78" s="2"/>
      <c r="D78" s="480"/>
      <c r="E78" s="100"/>
    </row>
    <row r="79" spans="1:5" ht="15">
      <c r="A79" s="2"/>
      <c r="B79" s="2"/>
      <c r="C79" s="2"/>
      <c r="D79" s="480"/>
      <c r="E79" s="100"/>
    </row>
    <row r="80" spans="1:5" ht="15">
      <c r="A80" s="2"/>
      <c r="B80" s="2"/>
      <c r="C80" s="2"/>
      <c r="D80" s="480"/>
      <c r="E80" s="100"/>
    </row>
    <row r="81" spans="1:5" ht="15">
      <c r="A81" s="2"/>
      <c r="B81" s="2"/>
      <c r="C81" s="2"/>
      <c r="D81" s="480"/>
      <c r="E81" s="100"/>
    </row>
    <row r="82" spans="1:5" ht="15">
      <c r="A82" s="2"/>
      <c r="B82" s="2"/>
      <c r="C82" s="2"/>
      <c r="D82" s="480"/>
      <c r="E82" s="100"/>
    </row>
    <row r="83" spans="1:5" ht="15">
      <c r="A83" s="2"/>
      <c r="B83" s="2"/>
      <c r="C83" s="2"/>
      <c r="D83" s="480"/>
      <c r="E83" s="100"/>
    </row>
    <row r="84" spans="1:5" ht="15">
      <c r="A84" s="2"/>
      <c r="B84" s="2"/>
      <c r="C84" s="2"/>
      <c r="D84" s="480"/>
      <c r="E84" s="100"/>
    </row>
    <row r="85" spans="1:5" ht="15">
      <c r="A85" s="2"/>
      <c r="B85" s="2"/>
      <c r="C85" s="2"/>
      <c r="D85" s="480"/>
      <c r="E85" s="100"/>
    </row>
    <row r="86" spans="1:6" ht="15.75">
      <c r="A86" s="14"/>
      <c r="B86" s="14"/>
      <c r="C86" s="14"/>
      <c r="D86" s="480"/>
      <c r="E86" s="87"/>
      <c r="F86" s="102"/>
    </row>
    <row r="87" spans="1:5" ht="15">
      <c r="A87" s="2"/>
      <c r="B87" s="2"/>
      <c r="C87" s="2"/>
      <c r="D87" s="480"/>
      <c r="E87" s="100"/>
    </row>
    <row r="88" spans="1:5" ht="15">
      <c r="A88" s="14"/>
      <c r="B88" s="14"/>
      <c r="C88" s="2"/>
      <c r="D88" s="480"/>
      <c r="E88" s="100"/>
    </row>
    <row r="89" spans="1:6" ht="15">
      <c r="A89" s="2"/>
      <c r="B89" s="2"/>
      <c r="C89" s="2"/>
      <c r="D89" s="480"/>
      <c r="E89" s="100"/>
      <c r="F89" s="100"/>
    </row>
    <row r="90" spans="1:6" ht="15">
      <c r="A90" s="2"/>
      <c r="B90" s="2"/>
      <c r="C90" s="2"/>
      <c r="D90" s="480"/>
      <c r="E90" s="100"/>
      <c r="F90" s="100"/>
    </row>
    <row r="91" spans="1:6" ht="15">
      <c r="A91" s="2"/>
      <c r="B91" s="2"/>
      <c r="C91" s="2"/>
      <c r="D91" s="480"/>
      <c r="E91" s="100"/>
      <c r="F91" s="100"/>
    </row>
    <row r="92" spans="1:6" ht="15">
      <c r="A92" s="2"/>
      <c r="B92" s="2"/>
      <c r="C92" s="2"/>
      <c r="D92" s="480"/>
      <c r="E92" s="103"/>
      <c r="F92" s="100"/>
    </row>
    <row r="93" spans="1:6" ht="15">
      <c r="A93" s="2"/>
      <c r="B93" s="2"/>
      <c r="C93" s="2"/>
      <c r="D93" s="480"/>
      <c r="E93" s="103"/>
      <c r="F93" s="100"/>
    </row>
    <row r="94" spans="1:6" ht="15">
      <c r="A94" s="2"/>
      <c r="B94" s="2"/>
      <c r="C94" s="2"/>
      <c r="D94" s="480"/>
      <c r="E94" s="103"/>
      <c r="F94" s="100"/>
    </row>
    <row r="95" spans="1:6" ht="15">
      <c r="A95" s="2"/>
      <c r="B95" s="2"/>
      <c r="C95" s="2"/>
      <c r="D95" s="480"/>
      <c r="E95" s="103"/>
      <c r="F95" s="100"/>
    </row>
    <row r="96" spans="1:6" ht="15">
      <c r="A96" s="2"/>
      <c r="B96" s="2"/>
      <c r="C96" s="2"/>
      <c r="D96" s="480"/>
      <c r="E96" s="103"/>
      <c r="F96" s="100"/>
    </row>
    <row r="97" spans="1:6" ht="15">
      <c r="A97" s="2"/>
      <c r="B97" s="2"/>
      <c r="C97" s="2"/>
      <c r="D97" s="480"/>
      <c r="E97" s="100"/>
      <c r="F97" s="100"/>
    </row>
    <row r="98" spans="1:6" ht="15">
      <c r="A98" s="2"/>
      <c r="B98" s="2"/>
      <c r="C98" s="2"/>
      <c r="D98" s="480"/>
      <c r="E98" s="100"/>
      <c r="F98" s="100"/>
    </row>
    <row r="99" spans="1:6" ht="15">
      <c r="A99" s="2"/>
      <c r="B99" s="2"/>
      <c r="C99" s="2"/>
      <c r="D99" s="480"/>
      <c r="E99" s="100"/>
      <c r="F99" s="100"/>
    </row>
    <row r="100" spans="1:6" ht="15">
      <c r="A100" s="2"/>
      <c r="B100" s="2"/>
      <c r="C100" s="2"/>
      <c r="D100" s="480"/>
      <c r="E100" s="100"/>
      <c r="F100" s="100"/>
    </row>
    <row r="101" spans="1:6" ht="15">
      <c r="A101" s="2"/>
      <c r="B101" s="2"/>
      <c r="C101" s="2"/>
      <c r="D101" s="480"/>
      <c r="E101" s="100"/>
      <c r="F101" s="100"/>
    </row>
    <row r="102" spans="1:6" ht="15">
      <c r="A102" s="2"/>
      <c r="B102" s="2"/>
      <c r="C102" s="2"/>
      <c r="D102" s="480"/>
      <c r="E102" s="100"/>
      <c r="F102" s="100"/>
    </row>
    <row r="103" spans="1:6" ht="15">
      <c r="A103" s="2"/>
      <c r="B103" s="2"/>
      <c r="C103" s="2"/>
      <c r="D103" s="480"/>
      <c r="E103" s="100"/>
      <c r="F103" s="100"/>
    </row>
    <row r="104" spans="1:6" ht="15.75">
      <c r="A104" s="14"/>
      <c r="B104" s="14"/>
      <c r="C104" s="14"/>
      <c r="D104" s="480"/>
      <c r="E104" s="87"/>
      <c r="F104" s="87"/>
    </row>
    <row r="105" spans="1:6" ht="15">
      <c r="A105" s="2"/>
      <c r="B105" s="2"/>
      <c r="C105" s="2"/>
      <c r="D105" s="480"/>
      <c r="E105" s="100"/>
      <c r="F105" s="100"/>
    </row>
    <row r="106" spans="1:6" ht="15.75">
      <c r="A106" s="14"/>
      <c r="B106" s="2"/>
      <c r="C106" s="2"/>
      <c r="D106" s="480"/>
      <c r="E106" s="87"/>
      <c r="F106" s="87"/>
    </row>
    <row r="107" spans="1:6" ht="15">
      <c r="A107" s="2"/>
      <c r="B107" s="2"/>
      <c r="C107" s="2"/>
      <c r="D107" s="480"/>
      <c r="E107" s="100"/>
      <c r="F107" s="100"/>
    </row>
    <row r="108" spans="1:6" ht="15.75">
      <c r="A108" s="14"/>
      <c r="B108" s="14"/>
      <c r="C108" s="14"/>
      <c r="D108" s="480"/>
      <c r="E108" s="85"/>
      <c r="F108" s="85"/>
    </row>
    <row r="109" spans="1:6" ht="15">
      <c r="A109" s="2"/>
      <c r="B109" s="2"/>
      <c r="C109" s="2"/>
      <c r="D109" s="480"/>
      <c r="E109" s="100"/>
      <c r="F109" s="100"/>
    </row>
    <row r="110" spans="1:6" ht="15">
      <c r="A110" s="104"/>
      <c r="B110" s="2"/>
      <c r="C110" s="2"/>
      <c r="D110" s="480"/>
      <c r="E110" s="100"/>
      <c r="F110" s="100"/>
    </row>
    <row r="111" spans="1:6" ht="15">
      <c r="A111" s="14"/>
      <c r="B111" s="2"/>
      <c r="C111" s="2"/>
      <c r="D111" s="483"/>
      <c r="E111" s="100"/>
      <c r="F111" s="100"/>
    </row>
    <row r="112" spans="1:6" ht="15">
      <c r="A112" s="2"/>
      <c r="B112" s="2"/>
      <c r="C112" s="2"/>
      <c r="E112" s="100"/>
      <c r="F112" s="100"/>
    </row>
    <row r="113" spans="1:6" ht="15">
      <c r="A113" s="2"/>
      <c r="B113" s="2"/>
      <c r="C113" s="2"/>
      <c r="E113" s="100"/>
      <c r="F113" s="100"/>
    </row>
    <row r="114" spans="1:6" ht="15">
      <c r="A114" s="55"/>
      <c r="B114" s="105"/>
      <c r="C114" s="55"/>
      <c r="E114" s="100"/>
      <c r="F114" s="100"/>
    </row>
    <row r="115" spans="1:6" ht="15">
      <c r="A115" s="2"/>
      <c r="B115" s="2"/>
      <c r="C115" s="105"/>
      <c r="E115" s="100"/>
      <c r="F115" s="100"/>
    </row>
    <row r="116" spans="1:6" ht="15">
      <c r="A116" s="2"/>
      <c r="B116" s="2"/>
      <c r="C116" s="2"/>
      <c r="E116" s="100"/>
      <c r="F116" s="100"/>
    </row>
    <row r="117" spans="1:6" ht="15">
      <c r="A117" s="2"/>
      <c r="B117" s="2"/>
      <c r="C117" s="2"/>
      <c r="E117" s="100"/>
      <c r="F117" s="100"/>
    </row>
    <row r="118" spans="1:6" ht="15">
      <c r="A118" s="55"/>
      <c r="B118" s="55"/>
      <c r="C118" s="55"/>
      <c r="E118" s="90"/>
      <c r="F118" s="90"/>
    </row>
  </sheetData>
  <sheetProtection/>
  <mergeCells count="5">
    <mergeCell ref="A3:C4"/>
    <mergeCell ref="A6:C6"/>
    <mergeCell ref="A24:C24"/>
    <mergeCell ref="A14:C14"/>
    <mergeCell ref="A11:C11"/>
  </mergeCells>
  <hyperlinks>
    <hyperlink ref="G3" location="G!P.pielikumi.A1" display="Uz pielikumu"/>
  </hyperlinks>
  <printOptions/>
  <pageMargins left="0.5905511811023623" right="0.1968503937007874" top="1.1811023622047245" bottom="0.7874015748031497" header="0.3937007874015748" footer="0.3937007874015748"/>
  <pageSetup horizontalDpi="300" verticalDpi="300" orientation="portrait" paperSize="9" r:id="rId3"/>
  <headerFooter alignWithMargins="0">
    <oddHeader>&amp;CSIA "AADSO"
gada pārskats par 2014. gadu.</oddHeader>
    <oddFooter>&amp;R&amp;P</oddFooter>
  </headerFooter>
  <legacyDrawing r:id="rId2"/>
</worksheet>
</file>

<file path=xl/worksheets/sheet7.xml><?xml version="1.0" encoding="utf-8"?>
<worksheet xmlns="http://schemas.openxmlformats.org/spreadsheetml/2006/main" xmlns:r="http://schemas.openxmlformats.org/officeDocument/2006/relationships">
  <dimension ref="A1:I52"/>
  <sheetViews>
    <sheetView view="pageBreakPreview" zoomScaleSheetLayoutView="100" zoomScalePageLayoutView="0" workbookViewId="0" topLeftCell="A19">
      <selection activeCell="F33" sqref="F33"/>
    </sheetView>
  </sheetViews>
  <sheetFormatPr defaultColWidth="9.140625" defaultRowHeight="12.75"/>
  <cols>
    <col min="1" max="2" width="16.7109375" style="1" customWidth="1"/>
    <col min="3" max="3" width="19.7109375" style="1" customWidth="1"/>
    <col min="4" max="4" width="6.7109375" style="106" customWidth="1"/>
    <col min="5" max="6" width="15.7109375" style="68" customWidth="1"/>
    <col min="7" max="7" width="9.140625" style="107" customWidth="1"/>
  </cols>
  <sheetData>
    <row r="1" spans="1:7" s="1" customFormat="1" ht="15.75">
      <c r="A1" s="29" t="s">
        <v>427</v>
      </c>
      <c r="B1" s="29" t="s">
        <v>167</v>
      </c>
      <c r="D1" s="332"/>
      <c r="E1" s="332"/>
      <c r="F1" s="68"/>
      <c r="G1" s="107"/>
    </row>
    <row r="2" spans="4:7" s="1" customFormat="1" ht="15" hidden="1">
      <c r="D2" s="108"/>
      <c r="E2" s="68"/>
      <c r="F2" s="68"/>
      <c r="G2" s="107"/>
    </row>
    <row r="3" spans="4:7" s="1" customFormat="1" ht="15">
      <c r="D3" s="93"/>
      <c r="E3" s="68"/>
      <c r="F3" s="68"/>
      <c r="G3" s="107"/>
    </row>
    <row r="4" spans="1:7" s="10" customFormat="1" ht="13.5" customHeight="1">
      <c r="A4" s="616" t="s">
        <v>452</v>
      </c>
      <c r="B4" s="616"/>
      <c r="C4" s="616"/>
      <c r="D4" s="339" t="str">
        <f>aktivs!D3</f>
        <v>Piezīmes</v>
      </c>
      <c r="E4" s="342" t="str">
        <f>aktivs!E3</f>
        <v>31.12.2014</v>
      </c>
      <c r="F4" s="342" t="str">
        <f>aktivs!F3</f>
        <v>01.01.2014</v>
      </c>
      <c r="G4" s="110" t="s">
        <v>411</v>
      </c>
    </row>
    <row r="5" spans="1:7" s="10" customFormat="1" ht="13.5" thickBot="1">
      <c r="A5" s="616"/>
      <c r="B5" s="616"/>
      <c r="C5" s="616"/>
      <c r="D5" s="339" t="str">
        <f>aktivs!D4</f>
        <v>numurs</v>
      </c>
      <c r="E5" s="343" t="s">
        <v>614</v>
      </c>
      <c r="F5" s="343" t="s">
        <v>614</v>
      </c>
      <c r="G5" s="111"/>
    </row>
    <row r="6" spans="1:7" s="10" customFormat="1" ht="13.5" thickTop="1">
      <c r="A6" s="620"/>
      <c r="B6" s="620"/>
      <c r="C6" s="620"/>
      <c r="D6" s="95"/>
      <c r="G6" s="111"/>
    </row>
    <row r="7" spans="1:4" ht="13.5" customHeight="1">
      <c r="A7" s="113" t="s">
        <v>453</v>
      </c>
      <c r="B7" s="3"/>
      <c r="C7" s="3"/>
      <c r="D7" s="114"/>
    </row>
    <row r="8" spans="1:6" ht="14.25" customHeight="1">
      <c r="A8" s="3" t="s">
        <v>454</v>
      </c>
      <c r="B8" s="3"/>
      <c r="C8" s="3"/>
      <c r="D8" s="457">
        <v>15</v>
      </c>
      <c r="E8" s="116">
        <v>473000</v>
      </c>
      <c r="F8" s="116">
        <v>473461</v>
      </c>
    </row>
    <row r="9" spans="1:6" ht="15" hidden="1">
      <c r="A9" s="3" t="s">
        <v>455</v>
      </c>
      <c r="B9" s="3"/>
      <c r="C9" s="3"/>
      <c r="D9" s="117"/>
      <c r="E9" s="116"/>
      <c r="F9" s="116"/>
    </row>
    <row r="10" spans="1:6" ht="15" hidden="1">
      <c r="A10" s="3" t="s">
        <v>456</v>
      </c>
      <c r="B10" s="3"/>
      <c r="C10" s="3"/>
      <c r="D10" s="117"/>
      <c r="E10" s="116"/>
      <c r="F10" s="116"/>
    </row>
    <row r="11" spans="1:6" ht="15" customHeight="1" hidden="1">
      <c r="A11" s="3" t="s">
        <v>457</v>
      </c>
      <c r="B11" s="3"/>
      <c r="C11" s="3"/>
      <c r="D11" s="117"/>
      <c r="E11" s="116"/>
      <c r="F11" s="116"/>
    </row>
    <row r="12" spans="1:6" ht="15" hidden="1">
      <c r="A12" s="3"/>
      <c r="B12" s="3" t="s">
        <v>458</v>
      </c>
      <c r="C12" s="113"/>
      <c r="D12" s="117"/>
      <c r="E12" s="116"/>
      <c r="F12" s="116"/>
    </row>
    <row r="13" spans="1:6" ht="15" hidden="1">
      <c r="A13" s="3" t="s">
        <v>459</v>
      </c>
      <c r="B13" s="3"/>
      <c r="C13" s="3"/>
      <c r="D13" s="117"/>
      <c r="E13" s="116"/>
      <c r="F13" s="116"/>
    </row>
    <row r="14" spans="1:6" ht="15" hidden="1">
      <c r="A14" s="3" t="s">
        <v>460</v>
      </c>
      <c r="B14" s="3"/>
      <c r="C14" s="3"/>
      <c r="D14" s="117"/>
      <c r="E14" s="116"/>
      <c r="F14" s="116"/>
    </row>
    <row r="15" spans="1:6" ht="15" hidden="1">
      <c r="A15" s="3" t="s">
        <v>461</v>
      </c>
      <c r="B15" s="3"/>
      <c r="C15" s="3"/>
      <c r="D15" s="117"/>
      <c r="E15" s="116"/>
      <c r="F15" s="116"/>
    </row>
    <row r="16" spans="1:6" ht="0.75" customHeight="1">
      <c r="A16" s="3" t="s">
        <v>462</v>
      </c>
      <c r="B16" s="3"/>
      <c r="C16" s="3"/>
      <c r="D16" s="117"/>
      <c r="E16" s="116"/>
      <c r="F16" s="116"/>
    </row>
    <row r="17" spans="1:6" ht="16.5" customHeight="1">
      <c r="A17" s="440" t="s">
        <v>135</v>
      </c>
      <c r="C17" s="3"/>
      <c r="D17" s="115"/>
      <c r="E17" s="116">
        <v>461</v>
      </c>
      <c r="F17" s="116"/>
    </row>
    <row r="18" spans="1:6" ht="15">
      <c r="A18" s="3" t="s">
        <v>463</v>
      </c>
      <c r="C18" s="113"/>
      <c r="D18" s="117"/>
      <c r="E18" s="116"/>
      <c r="F18" s="116"/>
    </row>
    <row r="19" spans="1:6" ht="15">
      <c r="A19" s="3" t="s">
        <v>464</v>
      </c>
      <c r="B19" s="3"/>
      <c r="C19" s="3"/>
      <c r="D19" s="117"/>
      <c r="E19" s="345">
        <f>F19+F20</f>
        <v>339606</v>
      </c>
      <c r="F19" s="345">
        <v>151301</v>
      </c>
    </row>
    <row r="20" spans="1:6" ht="15">
      <c r="A20" s="3" t="s">
        <v>465</v>
      </c>
      <c r="B20" s="3"/>
      <c r="C20" s="3"/>
      <c r="D20" s="117"/>
      <c r="E20" s="345">
        <f>'P vai Z aprekins'!G25</f>
        <v>28795.300000000003</v>
      </c>
      <c r="F20" s="345">
        <f>'P vai Z aprekins'!H25</f>
        <v>188305</v>
      </c>
    </row>
    <row r="21" spans="1:6" ht="16.5" customHeight="1" thickBot="1">
      <c r="A21" s="113"/>
      <c r="B21" s="113"/>
      <c r="C21" s="344" t="s">
        <v>291</v>
      </c>
      <c r="D21" s="115"/>
      <c r="E21" s="357">
        <f>E8+E9+E10+E17+E19+E20</f>
        <v>841862.3</v>
      </c>
      <c r="F21" s="357">
        <f>F8+F9+F10+F11+F17+F19+F20</f>
        <v>813067</v>
      </c>
    </row>
    <row r="22" spans="1:6" ht="13.5" customHeight="1" thickTop="1">
      <c r="A22" s="113" t="s">
        <v>466</v>
      </c>
      <c r="B22" s="113"/>
      <c r="C22" s="113"/>
      <c r="D22" s="115"/>
      <c r="E22" s="358"/>
      <c r="F22" s="358"/>
    </row>
    <row r="23" spans="1:9" ht="14.25" customHeight="1">
      <c r="A23" s="3" t="s">
        <v>467</v>
      </c>
      <c r="B23" s="3"/>
      <c r="C23" s="3"/>
      <c r="D23" s="457">
        <v>16</v>
      </c>
      <c r="E23" s="116">
        <v>10024</v>
      </c>
      <c r="F23" s="116">
        <v>8948</v>
      </c>
      <c r="I23" s="352">
        <f>F23-E23</f>
        <v>-1076</v>
      </c>
    </row>
    <row r="24" spans="1:6" ht="15.75" customHeight="1" thickBot="1">
      <c r="A24" s="113"/>
      <c r="C24" s="344" t="s">
        <v>292</v>
      </c>
      <c r="D24" s="117"/>
      <c r="E24" s="357">
        <f>E22+E23</f>
        <v>10024</v>
      </c>
      <c r="F24" s="357">
        <f>F22+F23</f>
        <v>8948</v>
      </c>
    </row>
    <row r="25" spans="1:6" ht="15.75" thickTop="1">
      <c r="A25" s="113" t="s">
        <v>574</v>
      </c>
      <c r="B25" s="3"/>
      <c r="C25" s="3"/>
      <c r="D25" s="117"/>
      <c r="E25" s="116"/>
      <c r="F25" s="116"/>
    </row>
    <row r="26" spans="1:6" ht="14.25" customHeight="1">
      <c r="A26" s="113" t="s">
        <v>468</v>
      </c>
      <c r="B26" s="113"/>
      <c r="C26" s="3"/>
      <c r="D26" s="117"/>
      <c r="E26" s="116"/>
      <c r="F26" s="116"/>
    </row>
    <row r="27" spans="1:6" ht="17.25" customHeight="1" hidden="1">
      <c r="A27" s="3" t="s">
        <v>469</v>
      </c>
      <c r="B27" s="3"/>
      <c r="C27" s="3"/>
      <c r="D27" s="115"/>
      <c r="E27" s="116"/>
      <c r="F27" s="116"/>
    </row>
    <row r="28" spans="1:6" ht="14.25" customHeight="1">
      <c r="A28" s="621" t="s">
        <v>152</v>
      </c>
      <c r="B28" s="621"/>
      <c r="C28" s="3"/>
      <c r="D28" s="457"/>
      <c r="E28" s="116">
        <v>1380199</v>
      </c>
      <c r="F28" s="116">
        <v>0</v>
      </c>
    </row>
    <row r="29" spans="1:6" ht="14.25" customHeight="1">
      <c r="A29" s="3" t="s">
        <v>659</v>
      </c>
      <c r="B29" s="3"/>
      <c r="C29" s="3"/>
      <c r="D29" s="457">
        <v>18</v>
      </c>
      <c r="E29" s="116">
        <v>3385648</v>
      </c>
      <c r="F29" s="116">
        <v>3615012</v>
      </c>
    </row>
    <row r="30" spans="1:6" ht="15.75">
      <c r="A30" s="113"/>
      <c r="C30" s="344" t="s">
        <v>293</v>
      </c>
      <c r="D30" s="117"/>
      <c r="E30" s="359">
        <f>SUM(E27:E29)</f>
        <v>4765847</v>
      </c>
      <c r="F30" s="359">
        <f>SUM(F27:F29)</f>
        <v>3615012</v>
      </c>
    </row>
    <row r="31" spans="1:6" ht="15">
      <c r="A31" s="113" t="s">
        <v>471</v>
      </c>
      <c r="B31" s="113"/>
      <c r="C31" s="3"/>
      <c r="D31" s="117"/>
      <c r="E31" s="116"/>
      <c r="F31" s="116"/>
    </row>
    <row r="32" spans="1:6" ht="14.25" customHeight="1">
      <c r="A32" s="3" t="s">
        <v>659</v>
      </c>
      <c r="B32" s="3"/>
      <c r="C32" s="3"/>
      <c r="D32" s="457">
        <v>19</v>
      </c>
      <c r="E32" s="116">
        <v>229369</v>
      </c>
      <c r="F32" s="116">
        <v>229369</v>
      </c>
    </row>
    <row r="33" spans="1:6" ht="15">
      <c r="A33" s="3" t="s">
        <v>473</v>
      </c>
      <c r="B33" s="3"/>
      <c r="C33" s="3"/>
      <c r="D33" s="457">
        <v>20</v>
      </c>
      <c r="E33" s="116">
        <v>22461</v>
      </c>
      <c r="F33" s="116">
        <v>5968</v>
      </c>
    </row>
    <row r="34" spans="1:6" ht="15">
      <c r="A34" s="621" t="s">
        <v>152</v>
      </c>
      <c r="B34" s="621"/>
      <c r="C34" s="3"/>
      <c r="D34" s="457"/>
      <c r="E34" s="116">
        <v>605106</v>
      </c>
      <c r="F34" s="116">
        <v>605103</v>
      </c>
    </row>
    <row r="35" spans="1:6" ht="15">
      <c r="A35" s="3" t="s">
        <v>143</v>
      </c>
      <c r="B35" s="3"/>
      <c r="C35" s="3"/>
      <c r="D35" s="457">
        <f>D33+1</f>
        <v>21</v>
      </c>
      <c r="E35" s="116">
        <v>21197</v>
      </c>
      <c r="F35" s="116">
        <v>0</v>
      </c>
    </row>
    <row r="36" spans="1:6" ht="15.75" customHeight="1">
      <c r="A36" s="3" t="s">
        <v>170</v>
      </c>
      <c r="B36" s="3"/>
      <c r="C36" s="3"/>
      <c r="D36" s="457">
        <v>22</v>
      </c>
      <c r="E36" s="116">
        <v>0</v>
      </c>
      <c r="F36" s="116">
        <v>0</v>
      </c>
    </row>
    <row r="37" spans="1:6" ht="16.5" customHeight="1">
      <c r="A37" s="3" t="s">
        <v>474</v>
      </c>
      <c r="B37" s="3"/>
      <c r="C37" s="3"/>
      <c r="D37" s="457">
        <v>23</v>
      </c>
      <c r="E37" s="116">
        <v>4104</v>
      </c>
      <c r="F37" s="116">
        <v>4320</v>
      </c>
    </row>
    <row r="38" spans="1:6" ht="15.75">
      <c r="A38" s="113"/>
      <c r="C38" s="344" t="s">
        <v>294</v>
      </c>
      <c r="D38" s="117"/>
      <c r="E38" s="359">
        <f>SUM(E32:E37)</f>
        <v>882237</v>
      </c>
      <c r="F38" s="359">
        <f>SUM(F32:F37)</f>
        <v>844760</v>
      </c>
    </row>
    <row r="39" spans="1:6" ht="15.75">
      <c r="A39" s="113"/>
      <c r="C39" s="344"/>
      <c r="D39" s="117"/>
      <c r="E39" s="358"/>
      <c r="F39" s="358"/>
    </row>
    <row r="40" spans="1:7" ht="16.5" thickBot="1">
      <c r="A40" s="113"/>
      <c r="B40" s="3"/>
      <c r="C40" s="344" t="s">
        <v>573</v>
      </c>
      <c r="D40" s="114"/>
      <c r="E40" s="357">
        <f>E30+E38</f>
        <v>5648084</v>
      </c>
      <c r="F40" s="357">
        <f>F30+F38</f>
        <v>4459772</v>
      </c>
      <c r="G40" s="107" t="s">
        <v>475</v>
      </c>
    </row>
    <row r="41" spans="1:6" ht="17.25" thickBot="1" thickTop="1">
      <c r="A41" s="113"/>
      <c r="B41" s="3"/>
      <c r="C41" s="344"/>
      <c r="D41" s="114"/>
      <c r="E41" s="358"/>
      <c r="F41" s="358"/>
    </row>
    <row r="42" spans="2:8" ht="16.5" thickBot="1" thickTop="1">
      <c r="B42" s="113"/>
      <c r="C42" s="341" t="s">
        <v>476</v>
      </c>
      <c r="D42" s="117"/>
      <c r="E42" s="364">
        <f>E21+E24+E30+E38</f>
        <v>6499970.3</v>
      </c>
      <c r="F42" s="364">
        <f>F21+F24+F30+F38</f>
        <v>5281787</v>
      </c>
      <c r="G42" s="118"/>
      <c r="H42" s="118"/>
    </row>
    <row r="43" spans="4:6" ht="15" hidden="1">
      <c r="D43" s="108"/>
      <c r="E43" s="100"/>
      <c r="F43" s="100"/>
    </row>
    <row r="44" spans="1:6" ht="15" hidden="1">
      <c r="A44" s="119"/>
      <c r="D44" s="108"/>
      <c r="E44" s="100"/>
      <c r="F44" s="100"/>
    </row>
    <row r="45" spans="1:6" ht="15.75" thickTop="1">
      <c r="A45" s="119"/>
      <c r="D45" s="108"/>
      <c r="E45" s="100"/>
      <c r="F45" s="100"/>
    </row>
    <row r="46" spans="1:6" ht="15">
      <c r="A46" s="96" t="str">
        <f>'P vai Z aprekins'!A30</f>
        <v>Pielikums no 10. līdz 20. lapai ir neatņemama šī finansu pārskata sastāvdaļa</v>
      </c>
      <c r="D46" s="108"/>
      <c r="E46" s="100"/>
      <c r="F46" s="100"/>
    </row>
    <row r="47" spans="4:6" ht="15" hidden="1">
      <c r="D47" s="108"/>
      <c r="E47" s="100"/>
      <c r="F47" s="100"/>
    </row>
    <row r="48" spans="4:6" ht="15" hidden="1">
      <c r="D48" s="108"/>
      <c r="E48" s="100"/>
      <c r="F48" s="100"/>
    </row>
    <row r="49" spans="4:6" ht="15">
      <c r="D49" s="108"/>
      <c r="E49" s="100"/>
      <c r="F49" s="100"/>
    </row>
    <row r="50" spans="1:6" ht="15">
      <c r="A50" s="120"/>
      <c r="B50" s="121"/>
      <c r="C50" s="120"/>
      <c r="D50" s="114"/>
      <c r="E50" s="100"/>
      <c r="F50" s="100"/>
    </row>
    <row r="51" spans="1:6" s="24" customFormat="1" ht="14.25">
      <c r="A51" s="24" t="s">
        <v>673</v>
      </c>
      <c r="F51" s="24" t="s">
        <v>651</v>
      </c>
    </row>
    <row r="52" spans="4:6" ht="15">
      <c r="D52" s="108"/>
      <c r="E52" s="100"/>
      <c r="F52" s="100"/>
    </row>
  </sheetData>
  <sheetProtection/>
  <mergeCells count="4">
    <mergeCell ref="A4:C5"/>
    <mergeCell ref="A6:C6"/>
    <mergeCell ref="A28:B28"/>
    <mergeCell ref="A34:B34"/>
  </mergeCells>
  <hyperlinks>
    <hyperlink ref="G4" location="G!P.pielikumi.A1" display="Uz pielikumu"/>
  </hyperlinks>
  <printOptions/>
  <pageMargins left="0.5905511811023623" right="0.1968503937007874" top="1.1811023622047245" bottom="0.7874015748031497" header="0.3937007874015748" footer="0.3937007874015748"/>
  <pageSetup horizontalDpi="300" verticalDpi="300" orientation="portrait" paperSize="9" r:id="rId3"/>
  <headerFooter alignWithMargins="0">
    <oddHeader>&amp;CSIA " AADSO "
gada pārskats par 2014. gadu.</oddHeader>
    <oddFooter>&amp;R&amp;P</oddFooter>
  </headerFooter>
  <rowBreaks count="1" manualBreakCount="1">
    <brk id="52" max="255" man="1"/>
  </rowBreaks>
  <legacyDrawing r:id="rId2"/>
</worksheet>
</file>

<file path=xl/worksheets/sheet8.xml><?xml version="1.0" encoding="utf-8"?>
<worksheet xmlns="http://schemas.openxmlformats.org/spreadsheetml/2006/main" xmlns:r="http://schemas.openxmlformats.org/officeDocument/2006/relationships">
  <dimension ref="A1:IV70"/>
  <sheetViews>
    <sheetView tabSelected="1" view="pageBreakPreview" zoomScaleNormal="130" zoomScaleSheetLayoutView="100" zoomScalePageLayoutView="0" workbookViewId="0" topLeftCell="A35">
      <selection activeCell="H27" sqref="H27"/>
    </sheetView>
  </sheetViews>
  <sheetFormatPr defaultColWidth="9.140625" defaultRowHeight="12.75"/>
  <cols>
    <col min="6" max="6" width="6.140625" style="0" customWidth="1"/>
    <col min="7" max="7" width="7.7109375" style="0" customWidth="1"/>
    <col min="8" max="9" width="15.7109375" style="0" customWidth="1"/>
    <col min="11" max="11" width="9.421875" style="0" bestFit="1" customWidth="1"/>
  </cols>
  <sheetData>
    <row r="1" spans="1:9" s="367" customFormat="1" ht="15.75">
      <c r="A1" s="622" t="s">
        <v>829</v>
      </c>
      <c r="B1" s="622"/>
      <c r="C1" s="622"/>
      <c r="D1" s="622"/>
      <c r="E1" s="622"/>
      <c r="F1" s="622"/>
      <c r="G1" s="622"/>
      <c r="H1" s="622"/>
      <c r="I1" s="622"/>
    </row>
    <row r="2" spans="1:9" s="1" customFormat="1" ht="15.75">
      <c r="A2" s="622" t="s">
        <v>169</v>
      </c>
      <c r="B2" s="622"/>
      <c r="C2" s="622"/>
      <c r="D2" s="622"/>
      <c r="E2" s="622"/>
      <c r="F2" s="622"/>
      <c r="G2" s="622"/>
      <c r="H2" s="622"/>
      <c r="I2" s="622"/>
    </row>
    <row r="3" s="1" customFormat="1" ht="12.75" hidden="1"/>
    <row r="4" s="1" customFormat="1" ht="12.75"/>
    <row r="5" spans="7:9" s="1" customFormat="1" ht="13.5" thickBot="1">
      <c r="G5" s="339"/>
      <c r="H5" s="94" t="str">
        <f>aktivs!E3</f>
        <v>31.12.2014</v>
      </c>
      <c r="I5" s="94" t="str">
        <f>aktivs!F3</f>
        <v>01.01.2014</v>
      </c>
    </row>
    <row r="6" s="1" customFormat="1" ht="12.75">
      <c r="G6" s="339"/>
    </row>
    <row r="7" spans="8:9" s="1" customFormat="1" ht="13.5" thickBot="1">
      <c r="H7" s="94" t="s">
        <v>614</v>
      </c>
      <c r="I7" s="94" t="s">
        <v>614</v>
      </c>
    </row>
    <row r="8" s="1" customFormat="1" ht="12.75" hidden="1"/>
    <row r="9" s="1" customFormat="1" ht="13.5" thickTop="1">
      <c r="A9" s="96" t="s">
        <v>830</v>
      </c>
    </row>
    <row r="10" spans="1:9" ht="13.5" thickBot="1">
      <c r="A10" s="299" t="s">
        <v>423</v>
      </c>
      <c r="H10" s="427">
        <f>'P vai Z aprekins'!G19</f>
        <v>60910</v>
      </c>
      <c r="I10" s="427">
        <f>'P vai Z aprekins'!H19</f>
        <v>186841</v>
      </c>
    </row>
    <row r="11" spans="1:9" ht="10.5" customHeight="1">
      <c r="A11" s="300" t="s">
        <v>831</v>
      </c>
      <c r="B11" s="300"/>
      <c r="H11" s="346"/>
      <c r="I11" s="346"/>
    </row>
    <row r="12" spans="1:9" ht="12" customHeight="1">
      <c r="A12" s="46" t="s">
        <v>832</v>
      </c>
      <c r="B12" s="41"/>
      <c r="H12" s="347">
        <f>PLpiel!H20</f>
        <v>532701</v>
      </c>
      <c r="I12" s="348">
        <v>535593</v>
      </c>
    </row>
    <row r="13" spans="1:9" ht="0.75" customHeight="1">
      <c r="A13" s="46" t="s">
        <v>833</v>
      </c>
      <c r="B13" s="41"/>
      <c r="H13" s="348">
        <v>0</v>
      </c>
      <c r="I13" s="348">
        <v>0</v>
      </c>
    </row>
    <row r="14" spans="1:9" ht="11.25" customHeight="1">
      <c r="A14" s="46" t="s">
        <v>570</v>
      </c>
      <c r="B14" s="41"/>
      <c r="H14" s="348">
        <f>pasivs!E23-pasivs!F23</f>
        <v>1076</v>
      </c>
      <c r="I14" s="348">
        <v>353</v>
      </c>
    </row>
    <row r="15" spans="1:9" ht="12.75">
      <c r="A15" s="46" t="s">
        <v>834</v>
      </c>
      <c r="B15" s="41"/>
      <c r="H15" s="468">
        <v>0</v>
      </c>
      <c r="I15" s="348">
        <v>-94</v>
      </c>
    </row>
    <row r="16" spans="1:9" ht="0.75" customHeight="1">
      <c r="A16" s="46" t="s">
        <v>835</v>
      </c>
      <c r="B16" s="41"/>
      <c r="H16" s="348">
        <v>0</v>
      </c>
      <c r="I16" s="348">
        <v>0</v>
      </c>
    </row>
    <row r="17" spans="1:9" ht="12.75">
      <c r="A17" s="46" t="s">
        <v>178</v>
      </c>
      <c r="B17" s="41"/>
      <c r="H17" s="348">
        <v>229369</v>
      </c>
      <c r="I17" s="348">
        <v>0</v>
      </c>
    </row>
    <row r="18" spans="1:9" ht="15" customHeight="1">
      <c r="A18" s="46" t="s">
        <v>836</v>
      </c>
      <c r="B18" s="41"/>
      <c r="H18" s="348"/>
      <c r="I18" s="348"/>
    </row>
    <row r="19" spans="1:9" ht="13.5" customHeight="1" hidden="1">
      <c r="A19" s="46" t="s">
        <v>837</v>
      </c>
      <c r="B19" s="41"/>
      <c r="H19" s="348"/>
      <c r="I19" s="348"/>
    </row>
    <row r="20" spans="1:9" ht="13.5" customHeight="1">
      <c r="A20" s="46" t="s">
        <v>838</v>
      </c>
      <c r="B20" s="18"/>
      <c r="C20" s="18"/>
      <c r="D20" s="18"/>
      <c r="E20" s="18"/>
      <c r="F20" s="18"/>
      <c r="G20" s="18"/>
      <c r="H20" s="348">
        <f>-'P vai Z aprekins'!G17</f>
        <v>2</v>
      </c>
      <c r="I20" s="348">
        <v>7163</v>
      </c>
    </row>
    <row r="21" spans="1:9" ht="12.75">
      <c r="A21" s="299" t="s">
        <v>839</v>
      </c>
      <c r="H21" s="346"/>
      <c r="I21" s="346"/>
    </row>
    <row r="22" spans="1:9" ht="12.75">
      <c r="A22" s="299" t="s">
        <v>840</v>
      </c>
      <c r="H22" s="349">
        <f>SUM(H10:H21)</f>
        <v>824058</v>
      </c>
      <c r="I22" s="349">
        <f>SUM(I10:I21)</f>
        <v>729856</v>
      </c>
    </row>
    <row r="23" spans="1:9" ht="12.75">
      <c r="A23" s="300" t="s">
        <v>831</v>
      </c>
      <c r="B23" s="106"/>
      <c r="H23" s="350"/>
      <c r="I23" s="350"/>
    </row>
    <row r="24" spans="1:9" ht="12.75">
      <c r="A24" s="41" t="s">
        <v>841</v>
      </c>
      <c r="H24" s="346">
        <f>aktivs!F41-aktivs!E41</f>
        <v>3334</v>
      </c>
      <c r="I24" s="346">
        <v>-14589</v>
      </c>
    </row>
    <row r="25" spans="1:9" ht="12.75">
      <c r="A25" s="41" t="s">
        <v>842</v>
      </c>
      <c r="H25" s="346">
        <f>aktivs!F30-aktivs!E30</f>
        <v>-1934</v>
      </c>
      <c r="I25" s="346">
        <v>1005</v>
      </c>
    </row>
    <row r="26" spans="1:9" ht="12.75">
      <c r="A26" s="41" t="s">
        <v>843</v>
      </c>
      <c r="H26" s="346">
        <f>pasivs!E29+pasivs!E32+pasivs!E33+pasivs!E34+pasivs!E35+pasivs!E36+pasivs!E37-pasivs!F29-pasivs!F32-pasivs!F33-pasivs!F34-pasivs!F35-pasivs!F36-pasivs!F37+'P vai Z aprekins'!G21</f>
        <v>-198402.7</v>
      </c>
      <c r="I26" s="346">
        <v>-281783</v>
      </c>
    </row>
    <row r="27" spans="1:9" ht="12.75">
      <c r="A27" s="41" t="s">
        <v>844</v>
      </c>
      <c r="H27" s="346"/>
      <c r="I27" s="346"/>
    </row>
    <row r="28" spans="1:9" ht="12.75">
      <c r="A28" s="41"/>
      <c r="H28" s="346"/>
      <c r="I28" s="346"/>
    </row>
    <row r="29" spans="1:9" s="106" customFormat="1" ht="12">
      <c r="A29" s="301" t="s">
        <v>845</v>
      </c>
      <c r="B29" s="302"/>
      <c r="C29" s="302"/>
      <c r="D29" s="302"/>
      <c r="E29" s="302"/>
      <c r="F29" s="302"/>
      <c r="G29" s="302"/>
      <c r="H29" s="351">
        <f>SUM(H22:H27)</f>
        <v>627055.3</v>
      </c>
      <c r="I29" s="351">
        <f>SUM(I22:I27)</f>
        <v>434489</v>
      </c>
    </row>
    <row r="30" spans="1:9" ht="12.75" hidden="1">
      <c r="A30" s="303" t="s">
        <v>846</v>
      </c>
      <c r="B30" s="304"/>
      <c r="C30" s="304"/>
      <c r="D30" s="304"/>
      <c r="E30" s="304"/>
      <c r="F30" s="304"/>
      <c r="H30" s="352"/>
      <c r="I30" s="352"/>
    </row>
    <row r="31" spans="1:9" ht="12.75" hidden="1">
      <c r="A31" s="303" t="s">
        <v>847</v>
      </c>
      <c r="B31" s="304"/>
      <c r="C31" s="304"/>
      <c r="D31" s="304"/>
      <c r="E31" s="304" t="s">
        <v>125</v>
      </c>
      <c r="F31" s="304"/>
      <c r="H31" s="352"/>
      <c r="I31" s="352"/>
    </row>
    <row r="32" spans="1:9" ht="12.75">
      <c r="A32" s="301" t="s">
        <v>848</v>
      </c>
      <c r="B32" s="106"/>
      <c r="C32" s="106"/>
      <c r="D32" s="106"/>
      <c r="H32" s="353">
        <f>SUM(H29:H31)</f>
        <v>627055.3</v>
      </c>
      <c r="I32" s="353">
        <f>SUM(I29:I31)</f>
        <v>434489</v>
      </c>
    </row>
    <row r="33" spans="1:9" s="304" customFormat="1" ht="0.75" customHeight="1">
      <c r="A33" s="303" t="s">
        <v>571</v>
      </c>
      <c r="H33" s="354"/>
      <c r="I33" s="354"/>
    </row>
    <row r="34" spans="1:256" s="304" customFormat="1" ht="12.75">
      <c r="A34" s="493" t="s">
        <v>164</v>
      </c>
      <c r="B34" s="437"/>
      <c r="C34" s="493"/>
      <c r="D34" s="493"/>
      <c r="E34" s="493"/>
      <c r="F34" s="493"/>
      <c r="G34" s="493"/>
      <c r="H34" s="494">
        <v>0</v>
      </c>
      <c r="I34" s="521">
        <v>0</v>
      </c>
      <c r="J34" s="437"/>
      <c r="K34" s="493"/>
      <c r="L34" s="493"/>
      <c r="M34" s="493"/>
      <c r="N34" s="493"/>
      <c r="O34" s="493"/>
      <c r="P34" s="493"/>
      <c r="Q34" s="493"/>
      <c r="R34" s="437"/>
      <c r="S34" s="493"/>
      <c r="T34" s="493"/>
      <c r="U34" s="493"/>
      <c r="V34" s="493"/>
      <c r="W34" s="493"/>
      <c r="X34" s="493"/>
      <c r="Y34" s="493"/>
      <c r="Z34" s="437"/>
      <c r="AA34" s="493"/>
      <c r="AB34" s="493"/>
      <c r="AC34" s="493"/>
      <c r="AD34" s="493"/>
      <c r="AE34" s="493"/>
      <c r="AF34" s="493"/>
      <c r="AG34" s="493"/>
      <c r="AH34" s="437"/>
      <c r="AI34" s="493"/>
      <c r="AJ34" s="493"/>
      <c r="AK34" s="493"/>
      <c r="AL34" s="493"/>
      <c r="AM34" s="493"/>
      <c r="AN34" s="493"/>
      <c r="AO34" s="493"/>
      <c r="AP34" s="437"/>
      <c r="AQ34" s="493"/>
      <c r="AR34" s="493"/>
      <c r="AS34" s="493"/>
      <c r="AT34" s="493"/>
      <c r="AU34" s="493"/>
      <c r="AV34" s="493"/>
      <c r="AW34" s="493"/>
      <c r="AX34" s="437"/>
      <c r="AY34" s="493"/>
      <c r="AZ34" s="493"/>
      <c r="BA34" s="493"/>
      <c r="BB34" s="493"/>
      <c r="BC34" s="493"/>
      <c r="BD34" s="493"/>
      <c r="BE34" s="493"/>
      <c r="BF34" s="437"/>
      <c r="BG34" s="493"/>
      <c r="BH34" s="493"/>
      <c r="BI34" s="493"/>
      <c r="BJ34" s="493"/>
      <c r="BK34" s="493"/>
      <c r="BL34" s="493"/>
      <c r="BM34" s="493"/>
      <c r="BN34" s="437"/>
      <c r="BO34" s="493"/>
      <c r="BP34" s="493"/>
      <c r="BQ34" s="493"/>
      <c r="BR34" s="493"/>
      <c r="BS34" s="493"/>
      <c r="BT34" s="493"/>
      <c r="BU34" s="493"/>
      <c r="BV34" s="437"/>
      <c r="BW34" s="493"/>
      <c r="BX34" s="493"/>
      <c r="BY34" s="493"/>
      <c r="BZ34" s="493"/>
      <c r="CA34" s="493"/>
      <c r="CB34" s="493"/>
      <c r="CC34" s="493"/>
      <c r="CD34" s="437"/>
      <c r="CE34" s="493"/>
      <c r="CF34" s="493"/>
      <c r="CG34" s="493"/>
      <c r="CH34" s="493"/>
      <c r="CI34" s="493"/>
      <c r="CJ34" s="493"/>
      <c r="CK34" s="493"/>
      <c r="CL34" s="437"/>
      <c r="CM34" s="493"/>
      <c r="CN34" s="493"/>
      <c r="CO34" s="493"/>
      <c r="CP34" s="493"/>
      <c r="CQ34" s="493"/>
      <c r="CR34" s="493"/>
      <c r="CS34" s="493"/>
      <c r="CT34" s="437"/>
      <c r="CU34" s="493"/>
      <c r="CV34" s="493"/>
      <c r="CW34" s="493"/>
      <c r="CX34" s="493"/>
      <c r="CY34" s="493"/>
      <c r="CZ34" s="493"/>
      <c r="DA34" s="493"/>
      <c r="DB34" s="437"/>
      <c r="DC34" s="493"/>
      <c r="DD34" s="493"/>
      <c r="DE34" s="493"/>
      <c r="DF34" s="493"/>
      <c r="DG34" s="493"/>
      <c r="DH34" s="493"/>
      <c r="DI34" s="493"/>
      <c r="DJ34" s="437"/>
      <c r="DK34" s="493"/>
      <c r="DL34" s="493"/>
      <c r="DM34" s="493"/>
      <c r="DN34" s="493"/>
      <c r="DO34" s="493"/>
      <c r="DP34" s="493"/>
      <c r="DQ34" s="493"/>
      <c r="DR34" s="437"/>
      <c r="DS34" s="493"/>
      <c r="DT34" s="493"/>
      <c r="DU34" s="493"/>
      <c r="DV34" s="493"/>
      <c r="DW34" s="493"/>
      <c r="DX34" s="493"/>
      <c r="DY34" s="493"/>
      <c r="DZ34" s="437"/>
      <c r="EA34" s="493"/>
      <c r="EB34" s="493"/>
      <c r="EC34" s="493"/>
      <c r="ED34" s="493"/>
      <c r="EE34" s="493"/>
      <c r="EF34" s="493"/>
      <c r="EG34" s="493"/>
      <c r="EH34" s="437"/>
      <c r="EI34" s="493"/>
      <c r="EJ34" s="493"/>
      <c r="EK34" s="493"/>
      <c r="EL34" s="493"/>
      <c r="EM34" s="493"/>
      <c r="EN34" s="493"/>
      <c r="EO34" s="493"/>
      <c r="EP34" s="437"/>
      <c r="EQ34" s="493"/>
      <c r="ER34" s="493"/>
      <c r="ES34" s="493"/>
      <c r="ET34" s="493"/>
      <c r="EU34" s="493"/>
      <c r="EV34" s="493"/>
      <c r="EW34" s="493"/>
      <c r="EX34" s="437"/>
      <c r="EY34" s="493"/>
      <c r="EZ34" s="493"/>
      <c r="FA34" s="493"/>
      <c r="FB34" s="493"/>
      <c r="FC34" s="493"/>
      <c r="FD34" s="493"/>
      <c r="FE34" s="493"/>
      <c r="FF34" s="437"/>
      <c r="FG34" s="493"/>
      <c r="FH34" s="493"/>
      <c r="FI34" s="493"/>
      <c r="FJ34" s="493"/>
      <c r="FK34" s="493"/>
      <c r="FL34" s="493"/>
      <c r="FM34" s="493"/>
      <c r="FN34" s="437"/>
      <c r="FO34" s="493"/>
      <c r="FP34" s="493"/>
      <c r="FQ34" s="493"/>
      <c r="FR34" s="493"/>
      <c r="FS34" s="493"/>
      <c r="FT34" s="493"/>
      <c r="FU34" s="493"/>
      <c r="FV34" s="437"/>
      <c r="FW34" s="493"/>
      <c r="FX34" s="493"/>
      <c r="FY34" s="493"/>
      <c r="FZ34" s="493"/>
      <c r="GA34" s="493"/>
      <c r="GB34" s="493"/>
      <c r="GC34" s="493"/>
      <c r="GD34" s="437"/>
      <c r="GE34" s="493"/>
      <c r="GF34" s="493"/>
      <c r="GG34" s="493"/>
      <c r="GH34" s="493"/>
      <c r="GI34" s="493"/>
      <c r="GJ34" s="493"/>
      <c r="GK34" s="493"/>
      <c r="GL34" s="437"/>
      <c r="GM34" s="493"/>
      <c r="GN34" s="493"/>
      <c r="GO34" s="493"/>
      <c r="GP34" s="493"/>
      <c r="GQ34" s="493"/>
      <c r="GR34" s="493"/>
      <c r="GS34" s="493"/>
      <c r="GT34" s="437"/>
      <c r="GU34" s="493"/>
      <c r="GV34" s="493"/>
      <c r="GW34" s="493"/>
      <c r="GX34" s="493"/>
      <c r="GY34" s="493"/>
      <c r="GZ34" s="493"/>
      <c r="HA34" s="493"/>
      <c r="HB34" s="437"/>
      <c r="HC34" s="493"/>
      <c r="HD34" s="493"/>
      <c r="HE34" s="493"/>
      <c r="HF34" s="493"/>
      <c r="HG34" s="493"/>
      <c r="HH34" s="493"/>
      <c r="HI34" s="493"/>
      <c r="HJ34" s="437"/>
      <c r="HK34" s="493"/>
      <c r="HL34" s="493"/>
      <c r="HM34" s="493"/>
      <c r="HN34" s="493"/>
      <c r="HO34" s="493"/>
      <c r="HP34" s="493"/>
      <c r="HQ34" s="493"/>
      <c r="HR34" s="437"/>
      <c r="HS34" s="493"/>
      <c r="HT34" s="493"/>
      <c r="HU34" s="493"/>
      <c r="HV34" s="493"/>
      <c r="HW34" s="493"/>
      <c r="HX34" s="493"/>
      <c r="HY34" s="493"/>
      <c r="HZ34" s="437"/>
      <c r="IA34" s="493"/>
      <c r="IB34" s="493"/>
      <c r="IC34" s="493"/>
      <c r="ID34" s="493"/>
      <c r="IE34" s="493"/>
      <c r="IF34" s="493"/>
      <c r="IG34" s="493"/>
      <c r="IH34" s="437"/>
      <c r="II34" s="493"/>
      <c r="IJ34" s="493"/>
      <c r="IK34" s="493"/>
      <c r="IL34" s="493"/>
      <c r="IM34" s="493"/>
      <c r="IN34" s="493"/>
      <c r="IO34" s="493"/>
      <c r="IP34" s="437"/>
      <c r="IQ34" s="493"/>
      <c r="IR34" s="493"/>
      <c r="IS34" s="493"/>
      <c r="IT34" s="493"/>
      <c r="IU34" s="493"/>
      <c r="IV34" s="493"/>
    </row>
    <row r="35" spans="1:9" ht="12.75">
      <c r="A35" s="301" t="s">
        <v>849</v>
      </c>
      <c r="B35" s="106"/>
      <c r="C35" s="106"/>
      <c r="D35" s="106"/>
      <c r="H35" s="353">
        <f>SUM(H32:H34)</f>
        <v>627055.3</v>
      </c>
      <c r="I35" s="353">
        <f>SUM(I32:I33)</f>
        <v>434489</v>
      </c>
    </row>
    <row r="36" spans="1:9" ht="12.75">
      <c r="A36" s="305"/>
      <c r="H36" s="352"/>
      <c r="I36" s="352"/>
    </row>
    <row r="37" spans="1:9" ht="12.75">
      <c r="A37" s="10" t="s">
        <v>850</v>
      </c>
      <c r="H37" s="352"/>
      <c r="I37" s="352"/>
    </row>
    <row r="38" spans="1:9" ht="0.75" customHeight="1">
      <c r="A38" s="304" t="s">
        <v>851</v>
      </c>
      <c r="H38" s="352"/>
      <c r="I38" s="352"/>
    </row>
    <row r="39" spans="1:9" ht="0.75" customHeight="1">
      <c r="A39" s="304" t="s">
        <v>852</v>
      </c>
      <c r="H39" s="352"/>
      <c r="I39" s="352"/>
    </row>
    <row r="40" spans="1:9" ht="12.75">
      <c r="A40" s="303" t="s">
        <v>853</v>
      </c>
      <c r="B40" s="146"/>
      <c r="H40" s="352">
        <f>-PLpiel!H13-aktivs!E16+aktivs!F16</f>
        <v>-1660102</v>
      </c>
      <c r="I40" s="352">
        <v>-209132</v>
      </c>
    </row>
    <row r="41" spans="1:9" ht="0.75" customHeight="1">
      <c r="A41" s="303" t="s">
        <v>854</v>
      </c>
      <c r="B41" s="146"/>
      <c r="H41" s="352"/>
      <c r="I41" s="352"/>
    </row>
    <row r="42" spans="1:9" ht="0.75" customHeight="1">
      <c r="A42" s="303" t="s">
        <v>855</v>
      </c>
      <c r="B42" s="146"/>
      <c r="H42" s="352"/>
      <c r="I42" s="352"/>
    </row>
    <row r="43" spans="1:9" ht="0.75" customHeight="1">
      <c r="A43" s="303" t="s">
        <v>856</v>
      </c>
      <c r="B43" s="146"/>
      <c r="H43" s="352"/>
      <c r="I43" s="352"/>
    </row>
    <row r="44" spans="1:9" ht="0.75" customHeight="1">
      <c r="A44" s="303" t="s">
        <v>857</v>
      </c>
      <c r="B44" s="146"/>
      <c r="H44" s="352"/>
      <c r="I44" s="352"/>
    </row>
    <row r="45" spans="1:9" ht="0.75" customHeight="1">
      <c r="A45" s="303" t="s">
        <v>858</v>
      </c>
      <c r="B45" s="146"/>
      <c r="H45" s="352"/>
      <c r="I45" s="352"/>
    </row>
    <row r="46" spans="1:9" ht="0.75" customHeight="1">
      <c r="A46" s="303" t="s">
        <v>572</v>
      </c>
      <c r="B46" s="146"/>
      <c r="H46" s="352"/>
      <c r="I46" s="352">
        <v>6</v>
      </c>
    </row>
    <row r="47" spans="1:9" ht="0.75" customHeight="1">
      <c r="A47" s="303" t="s">
        <v>864</v>
      </c>
      <c r="B47" s="146"/>
      <c r="H47" s="352">
        <v>0</v>
      </c>
      <c r="I47" s="352"/>
    </row>
    <row r="48" spans="1:9" ht="12.75">
      <c r="A48" s="298" t="s">
        <v>859</v>
      </c>
      <c r="B48" s="302"/>
      <c r="C48" s="96"/>
      <c r="D48" s="96"/>
      <c r="E48" s="96"/>
      <c r="H48" s="353">
        <f>SUM(H38:H45)</f>
        <v>-1660102</v>
      </c>
      <c r="I48" s="353">
        <f>I40+I47</f>
        <v>-209132</v>
      </c>
    </row>
    <row r="49" spans="8:9" ht="12.75">
      <c r="H49" s="352"/>
      <c r="I49" s="352"/>
    </row>
    <row r="50" spans="1:9" ht="12.75">
      <c r="A50" s="10" t="s">
        <v>860</v>
      </c>
      <c r="H50" s="352"/>
      <c r="I50" s="352"/>
    </row>
    <row r="51" spans="1:9" ht="0.75" customHeight="1">
      <c r="A51" s="41" t="s">
        <v>861</v>
      </c>
      <c r="H51" s="352">
        <v>0</v>
      </c>
      <c r="I51" s="352"/>
    </row>
    <row r="52" spans="1:9" ht="12.75" customHeight="1">
      <c r="A52" s="41" t="s">
        <v>179</v>
      </c>
      <c r="H52" s="352">
        <v>1380199</v>
      </c>
      <c r="I52" s="352">
        <v>0</v>
      </c>
    </row>
    <row r="53" spans="1:9" ht="12.75" customHeight="1">
      <c r="A53" s="41" t="s">
        <v>862</v>
      </c>
      <c r="H53" s="352">
        <v>0</v>
      </c>
      <c r="I53" s="352"/>
    </row>
    <row r="54" spans="1:9" ht="12" customHeight="1">
      <c r="A54" s="41" t="s">
        <v>863</v>
      </c>
      <c r="H54" s="352">
        <v>0</v>
      </c>
      <c r="I54" s="352">
        <v>-1740455</v>
      </c>
    </row>
    <row r="55" spans="1:9" ht="15" customHeight="1" hidden="1">
      <c r="A55" s="41" t="s">
        <v>864</v>
      </c>
      <c r="H55" s="515"/>
      <c r="I55" s="515"/>
    </row>
    <row r="56" spans="1:9" ht="15" customHeight="1">
      <c r="A56" s="41" t="s">
        <v>846</v>
      </c>
      <c r="H56" s="515">
        <f>'P vai Z aprekins'!G17</f>
        <v>-2</v>
      </c>
      <c r="I56" s="515">
        <f>'P vai Z aprekins'!H17</f>
        <v>-7163</v>
      </c>
    </row>
    <row r="57" spans="1:9" ht="12.75">
      <c r="A57" s="23" t="s">
        <v>865</v>
      </c>
      <c r="H57" s="353">
        <f>SUM(H51:H56)</f>
        <v>1380197</v>
      </c>
      <c r="I57" s="353">
        <f>SUM(I51:I56)</f>
        <v>-1747618</v>
      </c>
    </row>
    <row r="58" spans="1:9" ht="12" customHeight="1">
      <c r="A58" s="306"/>
      <c r="H58" s="355"/>
      <c r="I58" s="355"/>
    </row>
    <row r="59" spans="1:9" s="91" customFormat="1" ht="13.5" customHeight="1">
      <c r="A59" s="23" t="s">
        <v>866</v>
      </c>
      <c r="H59" s="469">
        <v>0</v>
      </c>
      <c r="I59" s="356">
        <v>94</v>
      </c>
    </row>
    <row r="60" spans="1:9" s="91" customFormat="1" ht="13.5" customHeight="1">
      <c r="A60" s="23"/>
      <c r="H60" s="469"/>
      <c r="I60" s="356"/>
    </row>
    <row r="61" spans="1:10" s="91" customFormat="1" ht="12">
      <c r="A61" s="23" t="s">
        <v>295</v>
      </c>
      <c r="H61" s="365">
        <f>H48+H57+H59+H35</f>
        <v>347150.30000000005</v>
      </c>
      <c r="I61" s="365">
        <f>I48+I57+I59+I35</f>
        <v>-1522167</v>
      </c>
      <c r="J61" s="307"/>
    </row>
    <row r="62" spans="1:10" s="91" customFormat="1" ht="12.75" thickBot="1">
      <c r="A62" s="23"/>
      <c r="H62" s="365"/>
      <c r="I62" s="365"/>
      <c r="J62" s="307"/>
    </row>
    <row r="63" spans="1:11" s="91" customFormat="1" ht="16.5" thickBot="1" thickTop="1">
      <c r="A63" s="23" t="s">
        <v>296</v>
      </c>
      <c r="B63" s="23"/>
      <c r="C63" s="23"/>
      <c r="D63" s="23"/>
      <c r="E63" s="23"/>
      <c r="F63" s="23"/>
      <c r="G63" s="23"/>
      <c r="H63" s="366">
        <f>aktivs!F43</f>
        <v>1229211</v>
      </c>
      <c r="I63" s="366">
        <v>2751378</v>
      </c>
      <c r="K63" s="507"/>
    </row>
    <row r="64" spans="1:11" s="91" customFormat="1" ht="16.5" thickBot="1" thickTop="1">
      <c r="A64" s="23" t="s">
        <v>297</v>
      </c>
      <c r="B64" s="23"/>
      <c r="C64" s="23"/>
      <c r="D64" s="23"/>
      <c r="E64" s="23"/>
      <c r="F64" s="23"/>
      <c r="G64" s="23"/>
      <c r="H64" s="366">
        <f>aktivs!E43</f>
        <v>1576361</v>
      </c>
      <c r="I64" s="366">
        <f>aktivs!F43</f>
        <v>1229211</v>
      </c>
      <c r="J64" s="507">
        <f>H61+H63</f>
        <v>1576361.3</v>
      </c>
      <c r="K64" s="507">
        <f>I61+I63</f>
        <v>1229211</v>
      </c>
    </row>
    <row r="65" spans="7:9" ht="13.5" thickTop="1">
      <c r="G65" s="2"/>
      <c r="H65" s="2"/>
      <c r="I65" s="2"/>
    </row>
    <row r="66" spans="1:9" ht="12" customHeight="1">
      <c r="A66" s="41" t="str">
        <f>'P vai Z aprekins'!A30</f>
        <v>Pielikums no 10. līdz 20. lapai ir neatņemama šī finansu pārskata sastāvdaļa</v>
      </c>
      <c r="B66" s="21"/>
      <c r="C66" s="21"/>
      <c r="D66" s="21"/>
      <c r="E66" s="21"/>
      <c r="F66" s="21"/>
      <c r="G66" s="62"/>
      <c r="H66" s="62"/>
      <c r="I66" s="62"/>
    </row>
    <row r="67" spans="1:9" ht="12.75" hidden="1">
      <c r="A67" s="160">
        <f>'P vai Z aprekins'!A32</f>
        <v>0</v>
      </c>
      <c r="G67" s="2"/>
      <c r="H67" s="2"/>
      <c r="I67" s="2"/>
    </row>
    <row r="68" spans="1:8" ht="12.75" hidden="1">
      <c r="A68" s="308">
        <f>'P vai Z aprekins'!A34</f>
        <v>0</v>
      </c>
      <c r="B68" s="309"/>
      <c r="C68" s="55"/>
      <c r="D68" s="55"/>
      <c r="E68" s="55"/>
      <c r="F68" s="309"/>
      <c r="G68" s="309"/>
      <c r="H68" s="309"/>
    </row>
    <row r="69" spans="1:6" s="24" customFormat="1" ht="14.25">
      <c r="A69" s="24" t="s">
        <v>673</v>
      </c>
      <c r="F69" s="24" t="s">
        <v>651</v>
      </c>
    </row>
    <row r="70" s="24" customFormat="1" ht="15">
      <c r="A70" s="65" t="str">
        <f>vadibas!A58</f>
        <v>2015.gada "16" februārī</v>
      </c>
    </row>
  </sheetData>
  <sheetProtection/>
  <mergeCells count="2">
    <mergeCell ref="A1:I1"/>
    <mergeCell ref="A2:I2"/>
  </mergeCells>
  <printOptions/>
  <pageMargins left="0.5905511811023623" right="0.1968503937007874" top="1.1811023622047245" bottom="0.7874015748031497" header="0.3937007874015748" footer="0.3937007874015748"/>
  <pageSetup horizontalDpi="300" verticalDpi="300" orientation="portrait" paperSize="9" r:id="rId1"/>
  <headerFooter alignWithMargins="0">
    <oddHeader>&amp;CSIA " AADSO "
gada pārskats par 2014. gadu.</oddHeader>
    <oddFooter>&amp;R&amp;P</oddFooter>
  </headerFooter>
</worksheet>
</file>

<file path=xl/worksheets/sheet9.xml><?xml version="1.0" encoding="utf-8"?>
<worksheet xmlns="http://schemas.openxmlformats.org/spreadsheetml/2006/main" xmlns:r="http://schemas.openxmlformats.org/officeDocument/2006/relationships">
  <dimension ref="A1:H23"/>
  <sheetViews>
    <sheetView view="pageBreakPreview" zoomScale="90" zoomScaleSheetLayoutView="90" zoomScalePageLayoutView="0" workbookViewId="0" topLeftCell="A1">
      <selection activeCell="G7" sqref="G7"/>
    </sheetView>
  </sheetViews>
  <sheetFormatPr defaultColWidth="9.140625" defaultRowHeight="12.75"/>
  <cols>
    <col min="1" max="1" width="42.8515625" style="3" customWidth="1"/>
    <col min="2" max="2" width="14.140625" style="122" bestFit="1" customWidth="1"/>
    <col min="3" max="3" width="8.8515625" style="122" bestFit="1" customWidth="1"/>
    <col min="4" max="4" width="12.7109375" style="122" bestFit="1" customWidth="1"/>
    <col min="5" max="5" width="15.00390625" style="122" bestFit="1" customWidth="1"/>
    <col min="6" max="6" width="12.140625" style="122" bestFit="1" customWidth="1"/>
    <col min="7" max="8" width="11.421875" style="2" customWidth="1"/>
    <col min="9" max="9" width="7.28125" style="2" customWidth="1"/>
    <col min="10" max="16384" width="9.140625" style="2" customWidth="1"/>
  </cols>
  <sheetData>
    <row r="1" spans="1:7" s="3" customFormat="1" ht="17.25" customHeight="1">
      <c r="A1" s="369" t="s">
        <v>154</v>
      </c>
      <c r="B1" s="368"/>
      <c r="C1" s="368"/>
      <c r="D1" s="368"/>
      <c r="E1" s="368"/>
      <c r="F1" s="368"/>
      <c r="G1" s="368"/>
    </row>
    <row r="2" spans="1:7" ht="13.5" customHeight="1">
      <c r="A2"/>
      <c r="B2" s="8"/>
      <c r="C2" s="8"/>
      <c r="D2" s="8"/>
      <c r="E2" s="8"/>
      <c r="F2" s="8"/>
      <c r="G2" s="123"/>
    </row>
    <row r="3" spans="1:7" ht="58.5" customHeight="1">
      <c r="A3" s="124"/>
      <c r="B3" s="125" t="s">
        <v>454</v>
      </c>
      <c r="C3" s="125" t="s">
        <v>171</v>
      </c>
      <c r="D3" s="125" t="s">
        <v>477</v>
      </c>
      <c r="E3" s="125" t="s">
        <v>567</v>
      </c>
      <c r="F3" s="125" t="s">
        <v>568</v>
      </c>
      <c r="G3"/>
    </row>
    <row r="4" spans="1:7" ht="15" customHeight="1">
      <c r="A4" s="124"/>
      <c r="B4" s="125" t="s">
        <v>614</v>
      </c>
      <c r="C4" s="125" t="s">
        <v>614</v>
      </c>
      <c r="D4" s="125" t="s">
        <v>614</v>
      </c>
      <c r="E4" s="125" t="s">
        <v>614</v>
      </c>
      <c r="F4" s="125" t="s">
        <v>614</v>
      </c>
      <c r="G4"/>
    </row>
    <row r="5" spans="1:8" s="113" customFormat="1" ht="51.75" customHeight="1">
      <c r="A5" s="370" t="s">
        <v>481</v>
      </c>
      <c r="B5" s="371">
        <v>473461</v>
      </c>
      <c r="C5" s="371"/>
      <c r="D5" s="371">
        <v>11541</v>
      </c>
      <c r="E5" s="371">
        <v>139760</v>
      </c>
      <c r="F5" s="371">
        <f>SUM(B5:E5)</f>
        <v>624762</v>
      </c>
      <c r="G5" s="96"/>
      <c r="H5" s="2"/>
    </row>
    <row r="6" spans="1:7" s="127" customFormat="1" ht="29.25" customHeight="1">
      <c r="A6" s="372" t="s">
        <v>478</v>
      </c>
      <c r="B6" s="373">
        <v>0</v>
      </c>
      <c r="C6" s="373">
        <v>0</v>
      </c>
      <c r="D6" s="373">
        <v>-11541</v>
      </c>
      <c r="E6" s="373">
        <v>11541</v>
      </c>
      <c r="F6" s="373">
        <v>0</v>
      </c>
      <c r="G6" s="126"/>
    </row>
    <row r="7" spans="1:7" s="127" customFormat="1" ht="27" customHeight="1">
      <c r="A7" s="372" t="s">
        <v>479</v>
      </c>
      <c r="B7" s="373">
        <v>0</v>
      </c>
      <c r="C7" s="373">
        <v>0</v>
      </c>
      <c r="D7" s="373">
        <v>188305</v>
      </c>
      <c r="E7" s="373">
        <v>0</v>
      </c>
      <c r="F7" s="373">
        <f>SUM(B7:E7)</f>
        <v>188305</v>
      </c>
      <c r="G7" s="126"/>
    </row>
    <row r="8" spans="1:7" s="127" customFormat="1" ht="24.75" customHeight="1" hidden="1">
      <c r="A8" s="374" t="s">
        <v>480</v>
      </c>
      <c r="B8" s="373" t="e">
        <f>PZApiel!#REF!</f>
        <v>#REF!</v>
      </c>
      <c r="C8" s="373"/>
      <c r="D8" s="373"/>
      <c r="E8" s="373"/>
      <c r="F8" s="373" t="e">
        <f>SUM(B8:E8)</f>
        <v>#REF!</v>
      </c>
      <c r="G8" s="126"/>
    </row>
    <row r="9" spans="1:8" s="102" customFormat="1" ht="30" customHeight="1">
      <c r="A9" s="375" t="s">
        <v>675</v>
      </c>
      <c r="B9" s="376">
        <f>SUM(B5:B7)</f>
        <v>473461</v>
      </c>
      <c r="C9" s="376">
        <f>SUM(C5:C7)</f>
        <v>0</v>
      </c>
      <c r="D9" s="376">
        <f>SUM(D5:D7)</f>
        <v>188305</v>
      </c>
      <c r="E9" s="376">
        <f>SUM(E5:E7)</f>
        <v>151301</v>
      </c>
      <c r="F9" s="376">
        <f>SUM(F5:F7)</f>
        <v>813067</v>
      </c>
      <c r="G9" s="128">
        <f>pasivs!F21</f>
        <v>813067</v>
      </c>
      <c r="H9" s="358">
        <f>SUM(B9:E9)</f>
        <v>813067</v>
      </c>
    </row>
    <row r="10" spans="1:7" s="102" customFormat="1" ht="30.75" customHeight="1">
      <c r="A10" s="372" t="s">
        <v>478</v>
      </c>
      <c r="B10" s="373">
        <v>0</v>
      </c>
      <c r="C10" s="373">
        <v>0</v>
      </c>
      <c r="D10" s="373">
        <f>-D7</f>
        <v>-188305</v>
      </c>
      <c r="E10" s="373">
        <f>D7</f>
        <v>188305</v>
      </c>
      <c r="F10" s="373">
        <v>0</v>
      </c>
      <c r="G10" s="128"/>
    </row>
    <row r="11" spans="1:7" s="102" customFormat="1" ht="17.25" customHeight="1">
      <c r="A11" s="372" t="s">
        <v>550</v>
      </c>
      <c r="B11" s="373">
        <v>-461</v>
      </c>
      <c r="C11" s="373">
        <v>461</v>
      </c>
      <c r="D11" s="373"/>
      <c r="E11" s="373"/>
      <c r="F11" s="373"/>
      <c r="G11" s="128"/>
    </row>
    <row r="12" spans="1:7" s="102" customFormat="1" ht="15.75">
      <c r="A12" s="372" t="s">
        <v>479</v>
      </c>
      <c r="B12" s="373">
        <v>0</v>
      </c>
      <c r="C12" s="373">
        <v>0</v>
      </c>
      <c r="D12" s="373">
        <f>'P vai Z aprekins'!G25</f>
        <v>28795.300000000003</v>
      </c>
      <c r="E12" s="373">
        <v>0</v>
      </c>
      <c r="F12" s="373">
        <f>SUM(B12:E12)</f>
        <v>28795.300000000003</v>
      </c>
      <c r="G12" s="128"/>
    </row>
    <row r="13" spans="1:7" s="102" customFormat="1" ht="0.75" customHeight="1">
      <c r="A13" s="377" t="s">
        <v>569</v>
      </c>
      <c r="B13" s="378">
        <v>0</v>
      </c>
      <c r="C13" s="378">
        <v>0</v>
      </c>
      <c r="D13" s="378">
        <v>0</v>
      </c>
      <c r="E13" s="378"/>
      <c r="F13" s="373">
        <f>SUM(B13:E13)</f>
        <v>0</v>
      </c>
      <c r="G13" s="128"/>
    </row>
    <row r="14" spans="1:8" s="102" customFormat="1" ht="15.75">
      <c r="A14" s="375" t="s">
        <v>155</v>
      </c>
      <c r="B14" s="376">
        <f>SUM(B9:B13)</f>
        <v>473000</v>
      </c>
      <c r="C14" s="376">
        <f>SUM(C9:C13)</f>
        <v>461</v>
      </c>
      <c r="D14" s="376">
        <f>SUM(D9:D13)</f>
        <v>28795.300000000003</v>
      </c>
      <c r="E14" s="376">
        <f>SUM(E9:E13)</f>
        <v>339606</v>
      </c>
      <c r="F14" s="376">
        <f>SUM(F9:F13)</f>
        <v>841862.3</v>
      </c>
      <c r="G14" s="128">
        <f>pasivs!E21</f>
        <v>841862.3</v>
      </c>
      <c r="H14" s="358">
        <f>SUM(B14:E14)</f>
        <v>841862.3</v>
      </c>
    </row>
    <row r="15" spans="1:7" s="102" customFormat="1" ht="30.75" customHeight="1">
      <c r="A15" s="129"/>
      <c r="B15" s="130"/>
      <c r="C15" s="130"/>
      <c r="D15" s="130"/>
      <c r="E15" s="130"/>
      <c r="F15" s="130"/>
      <c r="G15" s="128"/>
    </row>
    <row r="16" spans="1:7" s="102" customFormat="1" ht="30" customHeight="1">
      <c r="A16" s="129"/>
      <c r="B16" s="130"/>
      <c r="C16" s="130"/>
      <c r="D16" s="130"/>
      <c r="E16" s="130"/>
      <c r="F16" s="130"/>
      <c r="G16" s="128"/>
    </row>
    <row r="17" spans="1:7" ht="12.75">
      <c r="A17" s="458">
        <f>'P vai Z aprekins'!A32</f>
        <v>0</v>
      </c>
      <c r="G17" s="17"/>
    </row>
    <row r="18" spans="1:2" ht="12.75">
      <c r="A18" s="458">
        <f>'P vai Z aprekins'!A34</f>
        <v>0</v>
      </c>
      <c r="B18" s="131"/>
    </row>
    <row r="19" spans="1:6" s="24" customFormat="1" ht="14.25">
      <c r="A19" s="24" t="s">
        <v>673</v>
      </c>
      <c r="E19" s="623" t="s">
        <v>651</v>
      </c>
      <c r="F19" s="623"/>
    </row>
    <row r="20" spans="5:6" s="24" customFormat="1" ht="14.25">
      <c r="E20" s="522"/>
      <c r="F20" s="522"/>
    </row>
    <row r="21" s="24" customFormat="1" ht="15">
      <c r="A21" s="65" t="str">
        <f>vadibas!A58</f>
        <v>2015.gada "16" februārī</v>
      </c>
    </row>
    <row r="22" spans="1:7" ht="12.75">
      <c r="A22" s="134"/>
      <c r="B22" s="133"/>
      <c r="C22" s="133"/>
      <c r="D22" s="133"/>
      <c r="E22" s="133"/>
      <c r="F22" s="133"/>
      <c r="G22" s="132"/>
    </row>
    <row r="23" spans="2:7" ht="12.75">
      <c r="B23" s="135"/>
      <c r="C23" s="135"/>
      <c r="D23" s="133"/>
      <c r="E23" s="133"/>
      <c r="F23" s="133"/>
      <c r="G23" s="132"/>
    </row>
  </sheetData>
  <sheetProtection/>
  <mergeCells count="1">
    <mergeCell ref="E19:F19"/>
  </mergeCells>
  <printOptions/>
  <pageMargins left="0.5905511811023623" right="0.1968503937007874" top="1.1811023622047245" bottom="0.7874015748031497" header="0.3937007874015748" footer="0.3937007874015748"/>
  <pageSetup horizontalDpi="300" verticalDpi="300" orientation="portrait" paperSize="9" scale="84" r:id="rId1"/>
  <headerFooter alignWithMargins="0">
    <oddHeader>&amp;CSIA " AADSO "
gada pārskats par 2014. gadu.</oddHeader>
    <oddFooter>&amp;R&amp;P</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Reskator</dc:creator>
  <cp:keywords/>
  <dc:description/>
  <cp:lastModifiedBy>VeeP</cp:lastModifiedBy>
  <cp:lastPrinted>2015-02-17T10:21:58Z</cp:lastPrinted>
  <dcterms:created xsi:type="dcterms:W3CDTF">2013-04-15T19:28:01Z</dcterms:created>
  <dcterms:modified xsi:type="dcterms:W3CDTF">2015-03-06T19:08:09Z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